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pivotTables/pivotTable8.xml" ContentType="application/vnd.openxmlformats-officedocument.spreadsheetml.pivotTable+xml"/>
  <Override PartName="/xl/pivotTables/pivotTable9.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theme/themeOverride3.xml" ContentType="application/vnd.openxmlformats-officedocument.themeOverride+xml"/>
  <Override PartName="/xl/pivotTables/pivotTable10.xml" ContentType="application/vnd.openxmlformats-officedocument.spreadsheetml.pivotTable+xml"/>
  <Override PartName="/xl/pivotTables/pivotTable11.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defaultThemeVersion="166925"/>
  <mc:AlternateContent xmlns:mc="http://schemas.openxmlformats.org/markup-compatibility/2006">
    <mc:Choice Requires="x15">
      <x15ac:absPath xmlns:x15ac="http://schemas.microsoft.com/office/spreadsheetml/2010/11/ac" url="https://alcaldiabogota.sharepoint.com/sites/EquipoGABO/Documentos compartidos/General/Monitor GAB/Monitor GAB 2023/1. Seguimiento/4. Seguimiento/1. OGP/"/>
    </mc:Choice>
  </mc:AlternateContent>
  <xr:revisionPtr revIDLastSave="0" documentId="8_{D80347AB-C004-402D-83AA-64576F586857}" xr6:coauthVersionLast="47" xr6:coauthVersionMax="47" xr10:uidLastSave="{00000000-0000-0000-0000-000000000000}"/>
  <bookViews>
    <workbookView xWindow="-110" yWindow="-110" windowWidth="19420" windowHeight="10300" xr2:uid="{0943EAAC-0AFC-4321-823F-0718280B1E96}"/>
  </bookViews>
  <sheets>
    <sheet name="Base" sheetId="2" r:id="rId1"/>
    <sheet name="Gobierno" sheetId="8" r:id="rId2"/>
    <sheet name="Hábitat" sheetId="7" r:id="rId3"/>
    <sheet name="Movilidad" sheetId="6" r:id="rId4"/>
    <sheet name="Salud" sheetId="5" r:id="rId5"/>
    <sheet name="Mujer" sheetId="3" r:id="rId6"/>
  </sheets>
  <externalReferences>
    <externalReference r:id="rId7"/>
    <externalReference r:id="rId8"/>
  </externalReferences>
  <definedNames>
    <definedName name="_xlnm._FilterDatabase" localSheetId="0" hidden="1">Base!$A$2:$T$44</definedName>
    <definedName name="actividadfila">[1]BD_Actividades!$L$5:$DI$5</definedName>
    <definedName name="bd">[2]BD!$A$5:$DU$1042</definedName>
    <definedName name="bdactividad">[1]BD_Actividades!$L$5:$DI$159</definedName>
    <definedName name="bdfila">[2]BD!$A$5:$DU$5</definedName>
    <definedName name="Código_SEGPLAN">[1]BD!$B$7:$B$106</definedName>
    <definedName name="codigosproy">[1]Listas!$A$6:$J$34</definedName>
    <definedName name="coherencia">[1]Listas!$D$42:$D$45</definedName>
    <definedName name="consolid">[2]Consolidador!$A$3:$CN$674</definedName>
    <definedName name="consolidado">[1]RepConsolidado!$A$6:$FY$107</definedName>
    <definedName name="consolidadofila">[1]RepConsolidado!$A$6:$FY$6</definedName>
    <definedName name="consolidfila">[2]Consolidador!$A$3:$CN$3</definedName>
    <definedName name="cuatri7867">'[1]7867'!$C$13:$J$21</definedName>
    <definedName name="cuatri7868">'[1]7868'!$C$13:$Z$21</definedName>
    <definedName name="cuatri7869">'[1]7869'!$C$13:$H$21</definedName>
    <definedName name="cuatri7870">'[1]7870'!$C$13:$H$21</definedName>
    <definedName name="cuatri7871">'[1]7871'!$C$13:$Z$21</definedName>
    <definedName name="cuatri7872">'[1]7872'!$C$13:$P$21</definedName>
    <definedName name="cuatri7873">'[1]7873'!$C$13:$L$21</definedName>
    <definedName name="entlist">[2]Listas!$B$2:$K$50</definedName>
    <definedName name="FONCEP">[2]BD!$O$174:$O$194:'[2]BD'!$O$194</definedName>
    <definedName name="gab">[1]BD!$A$37:$A$46</definedName>
    <definedName name="meses">[1]Listas!$H$67:$I$78</definedName>
    <definedName name="oat">[1]BD!$A$80:$A$94</definedName>
    <definedName name="oav">[1]BD!$A$59:$A$79</definedName>
    <definedName name="occ">[1]BD!$A$7:$A$13</definedName>
    <definedName name="oportunidad">[1]Listas!$J$42:$J$44</definedName>
    <definedName name="P7867_1">'[1]7867'!$C$24:$AD$115</definedName>
    <definedName name="P7867_2">'[1]7867'!$L$24:$AD$115</definedName>
    <definedName name="P7867_a">'[1]7867'!$A$122:$Y$167</definedName>
    <definedName name="P7867_afila">'[1]7867'!$A$122:$Y$122</definedName>
    <definedName name="P7868_1">'[1]7868'!$C$24:$AD$323</definedName>
    <definedName name="P7868_2">'[1]7868'!$L$24:$AD$323</definedName>
    <definedName name="P7868_a">'[1]7868'!$A$330:$Y$475</definedName>
    <definedName name="P7868_afila">'[1]7868'!$A$330:$Y$330</definedName>
    <definedName name="P7869_1">'[1]7869'!$C$24:$AD$154</definedName>
    <definedName name="P7869_2">'[1]7869'!$L$24:$AD$154</definedName>
    <definedName name="P7869_a">'[1]7869'!$A$161:$Y$206</definedName>
    <definedName name="P7869_afila">'[1]7869'!$A$161:$Y$161</definedName>
    <definedName name="P7870_1">'[1]7870'!$C$24:$AD$167</definedName>
    <definedName name="P7870_2">'[1]7870'!$L$24:$AD$167</definedName>
    <definedName name="P7870_a">'[1]7870'!$A$178:$Y$213</definedName>
    <definedName name="P7870_afila">'[1]7870'!$A$178:$Y$178</definedName>
    <definedName name="P7871_1">'[1]7871'!$C$24:$AD$297</definedName>
    <definedName name="P7871_2">'[1]7871'!$L$24:$AD$297</definedName>
    <definedName name="P7871_a">'[1]7871'!$A$304:$Y$479</definedName>
    <definedName name="P7871_afila">'[1]7871'!$A$304:$Y$304</definedName>
    <definedName name="P7872_1">'[1]7872'!$C$24:$AD$180</definedName>
    <definedName name="P7872_2">'[1]7872'!$L$24:$AD$180</definedName>
    <definedName name="P7872_a">'[1]7872'!$A$187:$Y$262</definedName>
    <definedName name="P7872_afila">'[1]7872'!$A$187:$Y$187</definedName>
    <definedName name="P7873_1">'[1]7873'!$C$24:$AD$180</definedName>
    <definedName name="P7873_2">'[1]7873'!$L$24:$AD$180</definedName>
    <definedName name="P7873_a">'[1]7873'!$A$187:$Y$262</definedName>
    <definedName name="P7873_afila">'[1]7873'!$A$187:$Y$187</definedName>
    <definedName name="PRESUPUESTO">[1]Listas!$C$68:$C$69</definedName>
    <definedName name="Proyectos">[1]Listas!$D$69:$D$75</definedName>
    <definedName name="responsables">[1]Listas!$B$6:$O$34</definedName>
    <definedName name="retro">[2]RETRO!$A$5:$P$1045</definedName>
    <definedName name="retrofila">[2]RETRO!$A$5:$P$5</definedName>
    <definedName name="sci">[1]BD!$A$47:$A$58</definedName>
    <definedName name="sco">[1]BD!$A$95:$A$106</definedName>
    <definedName name="sigla">[2]Listas!$B$2:$D$50</definedName>
    <definedName name="tec">[1]BD!$A$14:$A$36</definedName>
  </definedNames>
  <calcPr calcId="191028"/>
  <pivotCaches>
    <pivotCache cacheId="9185" r:id="rId9"/>
    <pivotCache cacheId="9186" r:id="rId10"/>
    <pivotCache cacheId="9187" r:id="rId11"/>
    <pivotCache cacheId="9188" r:id="rId12"/>
    <pivotCache cacheId="9189"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2" i="2" l="1"/>
  <c r="T4" i="2"/>
  <c r="T5" i="2"/>
  <c r="T6" i="2"/>
  <c r="T7"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Q21" i="2"/>
  <c r="Q20" i="2"/>
  <c r="Q19" i="2"/>
  <c r="Q18" i="2"/>
  <c r="Q17" i="2"/>
  <c r="Q16" i="2"/>
  <c r="Q15" i="2"/>
  <c r="Q14" i="2"/>
  <c r="Q13" i="2"/>
  <c r="M16" i="2"/>
  <c r="M15" i="2"/>
  <c r="M14" i="2"/>
  <c r="M17" i="2"/>
  <c r="M18" i="2"/>
  <c r="M19" i="2"/>
  <c r="M20" i="2"/>
  <c r="M21" i="2"/>
  <c r="M13" i="2"/>
  <c r="M27" i="2" l="1"/>
  <c r="N27" i="2" s="1"/>
  <c r="R38" i="2"/>
  <c r="P41" i="2"/>
  <c r="R41" i="2" s="1"/>
  <c r="P40" i="2"/>
  <c r="R40" i="2" s="1"/>
  <c r="P39" i="2"/>
  <c r="O39" i="2"/>
  <c r="P37" i="2"/>
  <c r="O37" i="2"/>
  <c r="P36" i="2"/>
  <c r="R36" i="2" s="1"/>
  <c r="P35" i="2"/>
  <c r="R35" i="2" s="1"/>
  <c r="P34" i="2"/>
  <c r="R34" i="2" s="1"/>
  <c r="P33" i="2"/>
  <c r="O33" i="2"/>
  <c r="P32" i="2"/>
  <c r="P31" i="2"/>
  <c r="R31" i="2" s="1"/>
  <c r="P30" i="2"/>
  <c r="R30" i="2" s="1"/>
  <c r="P29" i="2"/>
  <c r="O29" i="2"/>
  <c r="P28" i="2"/>
  <c r="R28" i="2" s="1"/>
  <c r="O27" i="2"/>
  <c r="R27" i="2" s="1"/>
  <c r="P8" i="2"/>
  <c r="R8" i="2" s="1"/>
  <c r="O7" i="2"/>
  <c r="R7" i="2" s="1"/>
  <c r="P6" i="2"/>
  <c r="O6" i="2"/>
  <c r="P5" i="2"/>
  <c r="O5" i="2"/>
  <c r="P4" i="2"/>
  <c r="O4" i="2"/>
  <c r="O9" i="2"/>
  <c r="M9" i="2"/>
  <c r="A70" i="7"/>
  <c r="A66" i="5"/>
  <c r="A65" i="5"/>
  <c r="A66" i="3"/>
  <c r="M41" i="2"/>
  <c r="N41" i="2" s="1"/>
  <c r="M40" i="2"/>
  <c r="N40" i="2" s="1"/>
  <c r="M39" i="2"/>
  <c r="N39" i="2" s="1"/>
  <c r="M38" i="2"/>
  <c r="M37" i="2"/>
  <c r="N37" i="2" s="1"/>
  <c r="M36" i="2"/>
  <c r="N36" i="2" s="1"/>
  <c r="M35" i="2"/>
  <c r="N35" i="2" s="1"/>
  <c r="M34" i="2"/>
  <c r="N34" i="2" s="1"/>
  <c r="M33" i="2"/>
  <c r="N33" i="2" s="1"/>
  <c r="M32" i="2"/>
  <c r="N32" i="2" s="1"/>
  <c r="M31" i="2"/>
  <c r="N31" i="2" s="1"/>
  <c r="M30" i="2"/>
  <c r="N30" i="2" s="1"/>
  <c r="M29" i="2"/>
  <c r="N29" i="2" s="1"/>
  <c r="M28" i="2"/>
  <c r="N28" i="2" s="1"/>
  <c r="P26" i="2"/>
  <c r="O26" i="2"/>
  <c r="R26" i="2" s="1"/>
  <c r="P25" i="2"/>
  <c r="O25" i="2"/>
  <c r="P24" i="2"/>
  <c r="O24" i="2"/>
  <c r="P23" i="2"/>
  <c r="O23" i="2"/>
  <c r="P22" i="2"/>
  <c r="O22" i="2"/>
  <c r="R22" i="2" s="1"/>
  <c r="M22" i="2"/>
  <c r="M23" i="2"/>
  <c r="M24" i="2"/>
  <c r="M25" i="2"/>
  <c r="M26" i="2"/>
  <c r="I22" i="2"/>
  <c r="I23" i="2"/>
  <c r="I24" i="2"/>
  <c r="I25" i="2"/>
  <c r="I26" i="2"/>
  <c r="P21" i="2"/>
  <c r="O21" i="2"/>
  <c r="P20" i="2"/>
  <c r="O20" i="2"/>
  <c r="P19" i="2"/>
  <c r="O19" i="2"/>
  <c r="P18" i="2"/>
  <c r="O18" i="2"/>
  <c r="P17" i="2"/>
  <c r="O17" i="2"/>
  <c r="P16" i="2"/>
  <c r="O16" i="2"/>
  <c r="P15" i="2"/>
  <c r="O15" i="2"/>
  <c r="R15" i="2" s="1"/>
  <c r="P14" i="2"/>
  <c r="O14" i="2"/>
  <c r="P13" i="2"/>
  <c r="O13" i="2"/>
  <c r="M3" i="2"/>
  <c r="N3" i="2" s="1"/>
  <c r="I18" i="2"/>
  <c r="I19" i="2"/>
  <c r="N19" i="2" s="1"/>
  <c r="I20" i="2"/>
  <c r="I21" i="2"/>
  <c r="I17" i="2"/>
  <c r="I16" i="2"/>
  <c r="N16" i="2" s="1"/>
  <c r="I15" i="2"/>
  <c r="I14" i="2"/>
  <c r="N14" i="2" s="1"/>
  <c r="I13" i="2"/>
  <c r="P9" i="2"/>
  <c r="P10" i="2"/>
  <c r="P11" i="2"/>
  <c r="P12" i="2"/>
  <c r="O10" i="2"/>
  <c r="O11" i="2"/>
  <c r="O12" i="2"/>
  <c r="M12" i="2"/>
  <c r="M11" i="2"/>
  <c r="M10" i="2"/>
  <c r="I12" i="2"/>
  <c r="I11" i="2"/>
  <c r="I10" i="2"/>
  <c r="I9" i="2"/>
  <c r="P3" i="2"/>
  <c r="O3" i="2"/>
  <c r="M8" i="2"/>
  <c r="N8" i="2" s="1"/>
  <c r="M7" i="2"/>
  <c r="M6" i="2"/>
  <c r="M5" i="2"/>
  <c r="M4" i="2"/>
  <c r="I6" i="2"/>
  <c r="I7" i="2"/>
  <c r="I8" i="2"/>
  <c r="I5" i="2"/>
  <c r="I4" i="2"/>
  <c r="R9" i="2" l="1"/>
  <c r="N11" i="2"/>
  <c r="N24" i="2"/>
  <c r="R17" i="2"/>
  <c r="R24" i="2"/>
  <c r="R13" i="2"/>
  <c r="R21" i="2"/>
  <c r="R19" i="2"/>
  <c r="N18" i="2"/>
  <c r="R33" i="2"/>
  <c r="N12" i="2"/>
  <c r="N23" i="2"/>
  <c r="R12" i="2"/>
  <c r="N25" i="2"/>
  <c r="R29" i="2"/>
  <c r="N6" i="2"/>
  <c r="N7" i="2"/>
  <c r="R11" i="2"/>
  <c r="R10" i="2"/>
  <c r="N15" i="2"/>
  <c r="N20" i="2"/>
  <c r="N13" i="2"/>
  <c r="N17" i="2"/>
  <c r="N42" i="2" s="1"/>
  <c r="N21" i="2"/>
  <c r="R14" i="2"/>
  <c r="R16" i="2"/>
  <c r="R18" i="2"/>
  <c r="R20" i="2"/>
  <c r="N26" i="2"/>
  <c r="N22" i="2"/>
  <c r="R23" i="2"/>
  <c r="R25" i="2"/>
  <c r="N9" i="2"/>
  <c r="R5" i="2"/>
  <c r="R37" i="2"/>
  <c r="R4" i="2"/>
  <c r="R6" i="2"/>
  <c r="R39" i="2"/>
  <c r="N4" i="2"/>
  <c r="N10" i="2"/>
  <c r="M43" i="2"/>
  <c r="N5" i="2"/>
  <c r="R3" i="2"/>
  <c r="T3" i="2" s="1"/>
  <c r="R42" i="2" l="1"/>
  <c r="T42" i="2"/>
</calcChain>
</file>

<file path=xl/sharedStrings.xml><?xml version="1.0" encoding="utf-8"?>
<sst xmlns="http://schemas.openxmlformats.org/spreadsheetml/2006/main" count="357" uniqueCount="102">
  <si>
    <t>Información</t>
  </si>
  <si>
    <t>Programación</t>
  </si>
  <si>
    <t>Ejecución</t>
  </si>
  <si>
    <t>Cumplimiento de lo programacdo</t>
  </si>
  <si>
    <t>Avance en la ejecución</t>
  </si>
  <si>
    <t>Compromiso</t>
  </si>
  <si>
    <t>Entidad</t>
  </si>
  <si>
    <t>Hito</t>
  </si>
  <si>
    <t>Hito_Desc</t>
  </si>
  <si>
    <t>Acción</t>
  </si>
  <si>
    <t>Prog_2021</t>
  </si>
  <si>
    <t>Prog_2022</t>
  </si>
  <si>
    <t>Prog_2023</t>
  </si>
  <si>
    <t>Total_Prog</t>
  </si>
  <si>
    <t>Avance_anual_2021</t>
  </si>
  <si>
    <t>Avance_anual_2022</t>
  </si>
  <si>
    <t>Avance_anual_2023</t>
  </si>
  <si>
    <t>Total_avance_2021_2022</t>
  </si>
  <si>
    <t>Porcentaje de cumplimiento general (al corte)</t>
  </si>
  <si>
    <t>Porcentaje de cumplimiento 2021</t>
  </si>
  <si>
    <t>Porcentaje de cumplimiento 2022</t>
  </si>
  <si>
    <t>Porcentaje de cumplimiento 2023</t>
  </si>
  <si>
    <t>Porcentaje de avance 2021-2023</t>
  </si>
  <si>
    <t>Ponderación vertical acciones %</t>
  </si>
  <si>
    <t>Avance ponderado acumulado%</t>
  </si>
  <si>
    <t>Bogotá 50/50: Ruta de paridad de género en el gobierno abierto</t>
  </si>
  <si>
    <t>Secretaría de la Mujer</t>
  </si>
  <si>
    <t>Paridad en instancias de participación ciudadana</t>
  </si>
  <si>
    <t xml:space="preserve">Realizar  acciones de asistencia técnica para promover la paridad en las instancias de participación local y Distrital y sus secretarias técnicas. </t>
  </si>
  <si>
    <t xml:space="preserve">Visibilización de la acción política colectiva de las mujeres </t>
  </si>
  <si>
    <t xml:space="preserve">Acompañar técnicamnete a las Edilesas del distrito con el fin de promover acciones para la conformación de bancadas verticales e informales de mujeres. </t>
  </si>
  <si>
    <t>Liderazgo y empoderamiento político de las mujeres</t>
  </si>
  <si>
    <t xml:space="preserve">Implementar la Clinica Política Liderar Par, desarrolando ciclos de formación dirigido a lideresas que buscan  integrar o hacen parte de  instancias de participación ciudadania y espacios de toma de decisión nacional, distrital y local. </t>
  </si>
  <si>
    <t>Actores políticos relevantes discuten sobre la paridad y el derecho a la participación política de las mujeres</t>
  </si>
  <si>
    <t xml:space="preserve">Crear y asistir técnicamente a la Mesa Distrital Multipartidaria de Género para la promoción de la paridad y la igualdad de las mujeres en los partidos políticos </t>
  </si>
  <si>
    <t>Los recursos públicos frente a los cuales la ciudadanía puede presupuestar de manera participativa, priorizan los derechos de las mujeres</t>
  </si>
  <si>
    <t xml:space="preserve">Asistir Técnicamente a actores locales en planeación y presupuesto participativo sensible al género </t>
  </si>
  <si>
    <t>Conformar veedurías ciudadanas de mujeres para el seguimiento a la garantía de sus derechos.</t>
  </si>
  <si>
    <t>Territorios de innovación y participación en salud - TIPS</t>
  </si>
  <si>
    <t>Secretaría Distrital de Salud</t>
  </si>
  <si>
    <t>Creación y desarrollo de espacios de relacionamiento entre la Secretaría Distrital de Salud y la ciudadanía, análogos y digitales, para la promoción y la garantía del derecho a la participación en salud.</t>
  </si>
  <si>
    <t>Creación y desarrollo del ambiente digital de TIPS</t>
  </si>
  <si>
    <t>Edición y publicación del “Periódico Participación al Día” con involucramiento y toma de decisiones de la ciudadanía.</t>
  </si>
  <si>
    <t>Co-creación e innovación para el fortalecimiento de capacidades sociales e inteligencia colectiva en el diseño de implementación de proyectos de iniciativa ciudadana y comunitaria.  </t>
  </si>
  <si>
    <t>Co-creación de proyectos de iniciativa comunitaria para el fortalecimiento de la participación en salud en los territorios, teniendo en cuenta organizaciones con enfoque poblacional, diferencial y de género. </t>
  </si>
  <si>
    <t>Co-creación de proyectos de iniciativa comunitaria para el fortalecimiento de la participación en salud en los territorios, teniendo en cuenta organizaciones con enfoque poblacional, diferencial y de género. Implementados</t>
  </si>
  <si>
    <t>Información y participación para la seguridad víal</t>
  </si>
  <si>
    <t>Secretaría Distrital de Movilidad</t>
  </si>
  <si>
    <t xml:space="preserve">Divulgación, socialización y gestión de la información de las acciones generadas por el sector movilidad a escala local. </t>
  </si>
  <si>
    <t>Divulgar, socializar y gestionar la información de las acciones generadas por el sector movilidad a escala local</t>
  </si>
  <si>
    <t>Realizar jornadas informativas dirigidas a un público específico y encaminadas a:
1) Brindar una respuesta oportuna frente a una solicitud de la ciudadanía sobre los temas competentes a la Secretaría Distrital de Movilidad;
2) Brindar información sobre las características y dinámicas inherentes a la ejecución de proyectos por parte de la secretaria y el sector; y
3) Informar sobre los cambios y alternativas relacionadas con la movilidad en zonas específicas a razón de la implantación de proyectos o medidas particulares.
En lo posible, estas actividades se desarrollarán con la compañía de las Alcaldías Locales o las entidades que tengan competencia en los temas a desarrollar.</t>
  </si>
  <si>
    <t>Realizar jornadas de sociaización de los procesos de gestión a escala local o distrital que tienen como finalidad el desarrollo de escenarios de retroalimentación de las acciones, medidas, proyectos o programas de la Secretaría Distrital de Movilidad. Estas jornadas pueden ser complementarias de las jornadas de información o divulgación a la ciudadanía, y buscan generar canales de información bidireccionales. Las jornadas de socialzación pueden recurrir a diferentes metodologías y escenarios, que incluyen recorridos, reuniones, visitas en campo, mesas de trabajo, entre otros. Igualmente, en estas jornadas de socialización se busca construir los canalés de diálogo, participación con la población directa o indirectamente involucrada en la ejecución de proyectos y promover escenarios de articulación al interior de la Entidad, como procesos de coordinación interinstitucional a nivel local o distrital.</t>
  </si>
  <si>
    <t>Canales de participación y control social para la movilidad</t>
  </si>
  <si>
    <t xml:space="preserve">Adelantar acciones de seguimiento y control ciudadano: Son las actividades relacionadas con el seguimiento al desarrollo del proceso y estrategia de la rendición de cuentas, así como la evaluación de las acciones institucionales tanto por los participantes como de los representantes de la entidad. También incluyen el seguimiento a los compromisos adquiridos en los espacios de participación ciudadana con los grupos de valor y de interés, y la evaluación de la contribución de la rendición de cuentas a la gestión de la entidad bajo un enfoque de resultado impacto. Adicionalmente, con el fin de realizar un seguimiento a los compromisos pactados entre la ciudadanía y la Secretaría de Movilidad, esta última realiza un proceso de retroalimentación de dichos compromisos resultantes de las audiencias públicas, a través de la plataforma COLIBRÍ, herramienta de la Veeduría Distrital que dinamiza el diálogo entre las dos partes, genera alertas de posibles incumplimientos, y realiza propuestas de mejora en la gestión pública. </t>
  </si>
  <si>
    <t>Llevar a cabo audiencias públicas y escenarios de control social: Es la puesta en marcha de la estrategia de rendición de cuentas de la entidad, de acuerdo con las actividades definidas en la planeación que permita el dialogo con la ciudadanía. El dialogo ciudadano es el primer paso en el que la ciudadanía puede expresar cuáles son las necesidades de la comunidad en materia de movilidad, logrando que estas inquietudes sean gestionadas al interior de la entidad con las dependencias correspondientes o las entidades del sector competentes. El resultado de esta gestión es lo que se presenta en la rendición de cuentas. En estos diálogos se ejecutan las acciones de publicación, difusión y comunicación de información, así como el desarrollo de espacios de diálogo con la participación de los grupos de valor y de interés.</t>
  </si>
  <si>
    <t>Habilitar canales de control social y rendición de cuentas</t>
  </si>
  <si>
    <t>Proceso de formación y educación ciudadana para la participación</t>
  </si>
  <si>
    <t>Elaborar un módulo que cuente con información relevante y de interés para la ciudadanía sobre el tema de seguridad vial, la normativa vigente, el Código Nacional de Tránsitos y las acciones que realiza la Secretaría de Movilidad frente al tema, promoviendo cambios conductuales en torno a la perspectiva de la visión cero, una política internacional que rechaza la pérdida de vidas en el tráfico y que capacita sobre temas como: pasar por cruces peatonales, reducir la velocidad, el por qué y para qué de las señales de tránsito, la normativa, entre otros.</t>
  </si>
  <si>
    <t>Elaborar un módulo de movilidad incluyente y accesible que busca identificar la importancia de los componentes del sistema de movilidad para garantizar el derecho a la movilidad digna de todos los actores viales, teniendo en cuenta la diversidad humana y sin barreras para todas las personas.</t>
  </si>
  <si>
    <t>Elaborar un módulo de Movilidad Sostenible: Incluye contenidos relacionados con el cumplimiento de los Objetivos de Desarrollo Sostenible, en especial del N° 11 “Ciudades y comunidades sostenibles”, que permitan establecer interrelaciones de las dinámicas de la movilidad para el desarrollo sostenible desde los ámbitos medioambientales y socioculturales, tales como sistemas de transporte seguros, asequibles y accesibles, con especial énfasis en las necesidades de las personas en situación vulnerable y de aquellos que requieren un enfoque diferencial.</t>
  </si>
  <si>
    <t>Inteligencia colectiva para la resignificación del espacio público</t>
  </si>
  <si>
    <t>Secretaría Distrital del Hábitat</t>
  </si>
  <si>
    <t>Conocer y que nos conozcan </t>
  </si>
  <si>
    <t>Identificar la ruta de viaje: Reconocimiento de problemáticas y necesidades territoriales asociadas a la comprensión del territorio en perspectiva 
de sus poblaciones a fin de responder de forma pertinente acogiendo y valorando la diversidad y las oportunidades de respuesta que impacten efectivamente en la calidad de vida de las personas en los
territorios.</t>
  </si>
  <si>
    <t xml:space="preserve">Acercamiento territorial: socialización de las estrategias de intervención en los territorios priorizados y/o recorridos territoriales y/o talleres con actores sociales, propendiendo por la inclusión, el reconocimiento de los interlocutores y la generación de escenarios de retroalimentación, de manera que la entidad y la ciudadanía logren canales útiles para el diálogo y el trabajo colaborativo. </t>
  </si>
  <si>
    <t>Cocrear y Diseñar</t>
  </si>
  <si>
    <t>Planeación y desarrollo de acciones que promuevan la integración social, la participación ciudadana para la apropiación y sostenibilidad de las intervenciones del hábitat.</t>
  </si>
  <si>
    <t>Construir sobre lo construido: Intervención en los territorios y activación comunitaria</t>
  </si>
  <si>
    <t>Aprender y apropiar</t>
  </si>
  <si>
    <t>Entregar obras y convertirlas en los espacios adecuados para la toma información de las percepciones y retroalimentación de las comunidades con respecto al desarrollo del proceso</t>
  </si>
  <si>
    <t>Democratización de la inversiones locales</t>
  </si>
  <si>
    <t>Secretaría Distrital de Gobierno</t>
  </si>
  <si>
    <t>Estrategia pedagógica para la apropiación ciudadana de TIC y generación de capacidades para la democracia digital, centrado en la compresión del presupuesto y la gestión local</t>
  </si>
  <si>
    <t>Crear estrategias de cualificación en manejo de la plataforma https://participacion.gobiernoabiertobogota.gov.co/ en relación con el módulo de presupuestos participativos</t>
  </si>
  <si>
    <t> </t>
  </si>
  <si>
    <t>Desarrollar un Curso Presupuestos Participativos (Moodle) en la Escuela de Participación de IDPAC, que permita la cualificación de la participación ciudadana de los ciudadanos en el ejercicio</t>
  </si>
  <si>
    <t>Difusión, convocatoria e inscripciones</t>
  </si>
  <si>
    <t>Inscribir y autenticar personas mayores de 14 años en plataforma https://participacion. gobiernoabiertobogota.gov.co</t>
  </si>
  <si>
    <t>Garantizar la participación de ciudadanos con dificultades de acceso a las TIC, cada alcaldía local debe garantizar por lo menos un punto presencial para las inscripciones de ciudadanos</t>
  </si>
  <si>
    <t>Consulta, discusión, priorización y registro de propuestas</t>
  </si>
  <si>
    <t>Fortalecer el proceso de elaboración de propuestas ciudadanas, realizando “laboratorios cívicos”, los cuales son espacios de pedagogía, cualificación y construcción colectiva de propuestas ciudadanas. A su vez, buscan garantizar no solo el registro de propuestas sino ayudar al aprendizaje sobre la planeación local. En dichos laboratorios se busca impulsar ejercicios de ideación y co-creación que pongan en marcha acciones de colaboración para la búsqueda de soluciones públicas que contribuyan a fortalecer el papel de la ciudadanía y la costrucción de propuestas</t>
  </si>
  <si>
    <t>Garantizar que se registren propuestas ciudadanas elegibles por localidad</t>
  </si>
  <si>
    <t>Llevar a cabo acciones de inclusión para grupos poblacionales y diferenciales y de equidad de género</t>
  </si>
  <si>
    <t>Implementar una estrategia de inclusión metodológica de grupos diferenciales y poblacionales con metodologías presenciales análogas</t>
  </si>
  <si>
    <t>Emitir conceptos preliminares por medio de los cuales los sectores evalúen la viabilidad técnica de las propuestas</t>
  </si>
  <si>
    <t>Llevar a cabo espacios de socialización de las propuestas objeto de priorización, a través de foros, conversatorios, etc. El objetivo de estos espacios es dar a conocer a la ciudadanía el objetivo y alcance de las propuestas</t>
  </si>
  <si>
    <t>Consolidación, publicación de inversiones priorizadas e incorporación en el presupuesto del Fondos de Desarrollo Local para 2021</t>
  </si>
  <si>
    <t>Elaborar y publicar las actas de acuerdo participativo, donde se recojan las decisiones ciudadanas, las cuales serán suscritas entre la administración,
instancias de participación de la comunidad con acompañamiento de la Veeduría Distrital</t>
  </si>
  <si>
    <t>Formular y aplicar un índice de desempeño en presupuestos participativos, el cual tendrá resultados anuales de medición</t>
  </si>
  <si>
    <t>Desarrollar un módulo de seguimiento de presupuestos participativos en plataforma GAB que incluya un tablero de control y mejoras ciu dadanas a resultados no conformes</t>
  </si>
  <si>
    <t>Incorporar Acuerdos Participativos a la Estrategia de Rendición de Cuentas de Alcaldías Locales, en los cuales se incorpore la presentación de resultados de presupuestos participativos, por lo menos una vez por año.</t>
  </si>
  <si>
    <t>Elaborar y publicar avance en proyectos de inversión presupuestos participativos con formato de datos abiertos y realizar ejercicios de aprovechamiento y analítica</t>
  </si>
  <si>
    <t>Etiquetas de fila</t>
  </si>
  <si>
    <t>Suma de Avance ponderado acumulado%</t>
  </si>
  <si>
    <t>Promedio de Porcentaje de avance 2021-2023</t>
  </si>
  <si>
    <t>Total general</t>
  </si>
  <si>
    <t>Total programado</t>
  </si>
  <si>
    <t>Avance acumulado</t>
  </si>
  <si>
    <t>Porcentaje de avance acumulado</t>
  </si>
  <si>
    <t>Suma de Porcentaje de cumplimiento general (al corte)</t>
  </si>
  <si>
    <t>(Todas)</t>
  </si>
  <si>
    <t>Suma de Porcentaje de avance 2021-2023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</si>
</sst>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sz val="12"/>
      <name val="Book Antiqua"/>
      <family val="1"/>
    </font>
    <font>
      <sz val="8"/>
      <name val="Calibri"/>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theme="7"/>
        <bgColor indexed="64"/>
      </patternFill>
    </fill>
    <fill>
      <patternFill patternType="solid">
        <fgColor theme="9"/>
        <bgColor indexed="64"/>
      </patternFill>
    </fill>
    <fill>
      <patternFill patternType="solid">
        <fgColor theme="8"/>
        <bgColor indexed="64"/>
      </patternFill>
    </fill>
    <fill>
      <patternFill patternType="solid">
        <fgColor theme="5"/>
        <bgColor indexed="64"/>
      </patternFill>
    </fill>
    <fill>
      <patternFill patternType="solid">
        <fgColor rgb="FFFFFF00"/>
        <bgColor indexed="64"/>
      </patternFill>
    </fill>
  </fills>
  <borders count="1">
    <border>
      <left/>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cellStyleXfs>
  <cellXfs count="24">
    <xf numFmtId="0" fontId="0" fillId="0" borderId="0" xfId="0"/>
    <xf numFmtId="9" fontId="0" fillId="0" borderId="0" xfId="2" applyFont="1"/>
    <xf numFmtId="0" fontId="0" fillId="0" borderId="0" xfId="0" applyAlignment="1">
      <alignment wrapText="1"/>
    </xf>
    <xf numFmtId="0" fontId="0" fillId="0" borderId="0" xfId="0" applyAlignment="1">
      <alignment vertical="center" wrapText="1"/>
    </xf>
    <xf numFmtId="9"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43" fontId="0" fillId="0" borderId="0" xfId="0" applyNumberFormat="1"/>
    <xf numFmtId="164" fontId="0" fillId="0" borderId="0" xfId="1" applyNumberFormat="1" applyFont="1"/>
    <xf numFmtId="0" fontId="0" fillId="2" borderId="0" xfId="0" applyFill="1" applyAlignment="1">
      <alignment horizontal="center" vertical="center" wrapText="1"/>
    </xf>
    <xf numFmtId="0" fontId="0" fillId="3" borderId="0" xfId="0" applyFill="1" applyAlignment="1">
      <alignment horizontal="center" vertical="center" wrapText="1"/>
    </xf>
    <xf numFmtId="0" fontId="0" fillId="4" borderId="0" xfId="0" applyFill="1" applyAlignment="1">
      <alignment horizontal="center" vertical="center" wrapText="1"/>
    </xf>
    <xf numFmtId="0" fontId="0" fillId="5" borderId="0" xfId="0" applyFill="1" applyAlignment="1">
      <alignment horizontal="center" vertical="center" wrapText="1"/>
    </xf>
    <xf numFmtId="0" fontId="0" fillId="6" borderId="0" xfId="0" applyFill="1" applyAlignment="1">
      <alignment horizontal="center" vertical="center" wrapText="1"/>
    </xf>
    <xf numFmtId="0" fontId="0" fillId="2" borderId="0" xfId="0" applyFill="1" applyAlignment="1">
      <alignment horizontal="center" vertical="center"/>
    </xf>
    <xf numFmtId="0" fontId="2" fillId="5" borderId="0" xfId="0" applyFont="1" applyFill="1" applyAlignment="1">
      <alignment horizontal="center"/>
    </xf>
    <xf numFmtId="0" fontId="0" fillId="7" borderId="0" xfId="0" applyFill="1"/>
    <xf numFmtId="0" fontId="2" fillId="3" borderId="0" xfId="0" applyFont="1" applyFill="1" applyAlignment="1">
      <alignment horizontal="center"/>
    </xf>
    <xf numFmtId="0" fontId="2" fillId="4" borderId="0" xfId="0" applyFont="1" applyFill="1" applyAlignment="1">
      <alignment horizontal="center"/>
    </xf>
    <xf numFmtId="0" fontId="2" fillId="5" borderId="0" xfId="0" applyFont="1" applyFill="1" applyAlignment="1">
      <alignment horizontal="center"/>
    </xf>
    <xf numFmtId="0" fontId="2" fillId="6" borderId="0" xfId="0" applyFont="1" applyFill="1" applyAlignment="1">
      <alignment horizontal="center"/>
    </xf>
    <xf numFmtId="0" fontId="2" fillId="2" borderId="0" xfId="0" applyFont="1" applyFill="1" applyAlignment="1">
      <alignment horizontal="center"/>
    </xf>
    <xf numFmtId="0" fontId="2" fillId="2" borderId="0" xfId="0" applyFont="1" applyFill="1" applyAlignment="1">
      <alignment horizontal="center" wrapText="1"/>
    </xf>
  </cellXfs>
  <cellStyles count="5">
    <cellStyle name="Millares" xfId="1" builtinId="3"/>
    <cellStyle name="Normal" xfId="0" builtinId="0"/>
    <cellStyle name="Normal 2" xfId="3" xr:uid="{A458298C-4BEB-4E7A-8EA8-1A1C95FEBAB1}"/>
    <cellStyle name="Normal 3" xfId="4" xr:uid="{82795B72-C9AE-421D-8B1B-332832277DE4}"/>
    <cellStyle name="Porcentaje" xfId="2" builtinId="5"/>
  </cellStyles>
  <dxfs count="29">
    <dxf>
      <numFmt numFmtId="35" formatCode="_-* #,##0.00_-;\-* #,##0.00_-;_-* &quot;-&quot;??_-;_-@_-"/>
    </dxf>
    <dxf>
      <numFmt numFmtId="13" formatCode="0%"/>
    </dxf>
    <dxf>
      <numFmt numFmtId="13" formatCode="0%"/>
    </dxf>
    <dxf>
      <numFmt numFmtId="13" formatCode="0%"/>
    </dxf>
    <dxf>
      <numFmt numFmtId="35" formatCode="_-* #,##0.00_-;\-* #,##0.00_-;_-* &quot;-&quot;??_-;_-@_-"/>
    </dxf>
    <dxf>
      <numFmt numFmtId="13" formatCode="0%"/>
    </dxf>
    <dxf>
      <numFmt numFmtId="35" formatCode="_-* #,##0.00_-;\-* #,##0.00_-;_-* &quot;-&quot;??_-;_-@_-"/>
    </dxf>
    <dxf>
      <numFmt numFmtId="13" formatCode="0%"/>
    </dxf>
    <dxf>
      <numFmt numFmtId="13" formatCode="0%"/>
    </dxf>
    <dxf>
      <numFmt numFmtId="13" formatCode="0%"/>
    </dxf>
    <dxf>
      <numFmt numFmtId="13" formatCode="0%"/>
    </dxf>
    <dxf>
      <numFmt numFmtId="35" formatCode="_-* #,##0.00_-;\-* #,##0.00_-;_-* &quot;-&quot;??_-;_-@_-"/>
    </dxf>
    <dxf>
      <numFmt numFmtId="13" formatCode="0%"/>
    </dxf>
    <dxf>
      <numFmt numFmtId="13" formatCode="0%"/>
    </dxf>
    <dxf>
      <numFmt numFmtId="35" formatCode="_-* #,##0.00_-;\-* #,##0.00_-;_-* &quot;-&quot;??_-;_-@_-"/>
    </dxf>
    <dxf>
      <numFmt numFmtId="13" formatCode="0%"/>
    </dxf>
    <dxf>
      <numFmt numFmtId="13" formatCode="0%"/>
    </dxf>
    <dxf>
      <numFmt numFmtId="13" formatCode="0%"/>
    </dxf>
    <dxf>
      <numFmt numFmtId="13" formatCode="0%"/>
    </dxf>
    <dxf>
      <numFmt numFmtId="35" formatCode="_-* #,##0.00_-;\-* #,##0.00_-;_-* &quot;-&quot;??_-;_-@_-"/>
    </dxf>
    <dxf>
      <numFmt numFmtId="13" formatCode="0%"/>
    </dxf>
    <dxf>
      <numFmt numFmtId="35" formatCode="_-* #,##0.00_-;\-* #,##0.00_-;_-* &quot;-&quot;??_-;_-@_-"/>
    </dxf>
    <dxf>
      <numFmt numFmtId="13" formatCode="0%"/>
    </dxf>
    <dxf>
      <numFmt numFmtId="13" formatCode="0%"/>
    </dxf>
    <dxf>
      <numFmt numFmtId="13" formatCode="0%"/>
    </dxf>
    <dxf>
      <numFmt numFmtId="13" formatCode="0%"/>
    </dxf>
    <dxf>
      <numFmt numFmtId="35" formatCode="_-* #,##0.00_-;\-* #,##0.00_-;_-* &quot;-&quot;??_-;_-@_-"/>
    </dxf>
    <dxf>
      <numFmt numFmtId="35" formatCode="_-* #,##0.00_-;\-* #,##0.00_-;_-* &quot;-&quot;??_-;_-@_-"/>
    </dxf>
    <dxf>
      <numFmt numFmtId="13" formatCode="0%"/>
    </dxf>
  </dxfs>
  <tableStyles count="0" defaultTableStyle="TableStyleMedium2" defaultPivotStyle="PivotStyleLight16"/>
  <colors>
    <mruColors>
      <color rgb="FFC0A4CD"/>
      <color rgb="FF77C2ED"/>
      <color rgb="FFEB42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pivotCacheDefinition" Target="pivotCache/pivotCacheDefinition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pivotCacheDefinition" Target="pivotCache/pivotCacheDefinition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pivotCacheDefinition" Target="pivotCache/pivotCacheDefinition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[20230207 Análisis grafico avances.xlsx]Gobierno!TablaDinámica3</c:name>
    <c:fmtId val="25"/>
  </c:pivotSource>
  <c:chart>
    <c:autoTitleDeleted val="1"/>
    <c:pivotFmts>
      <c:pivotFmt>
        <c:idx val="0"/>
        <c:spPr>
          <a:solidFill>
            <a:srgbClr val="EB422C"/>
          </a:solidFill>
          <a:ln>
            <a:noFill/>
          </a:ln>
          <a:effectLst/>
        </c:spPr>
        <c:marker>
          <c:symbol val="none"/>
        </c:marker>
        <c:dLbl>
          <c:idx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Gobierno!$B$61</c:f>
              <c:strCache>
                <c:ptCount val="1"/>
                <c:pt idx="0">
                  <c:v>Total</c:v>
                </c:pt>
              </c:strCache>
            </c:strRef>
          </c:tx>
          <c:spPr>
            <a:solidFill>
              <a:srgbClr val="EB422C"/>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Gobierno!$A$62:$A$81</c:f>
              <c:multiLvlStrCache>
                <c:ptCount val="15"/>
                <c:lvl>
                  <c:pt idx="0">
                    <c:v>Crear estrategias de cualificación en manejo de la plataforma https://participacion.gobiernoabiertobogota.gov.co/ en relación con el módulo de presupuestos participativos</c:v>
                  </c:pt>
                  <c:pt idx="1">
                    <c:v>Desarrollar un Curso Presupuestos Participativos (Moodle) en la Escuela de Participación de IDPAC, que permita la cualificación de la participación ciudadana de los ciudadanos en el ejercicio</c:v>
                  </c:pt>
                  <c:pt idx="2">
                    <c:v>Inscribir y autenticar personas mayores de 14 años en plataforma https://participacion. gobiernoabiertobogota.gov.co</c:v>
                  </c:pt>
                  <c:pt idx="3">
                    <c:v>Garantizar la participación de ciudadanos con dificultades de acceso a las TIC, cada alcaldía local debe garantizar por lo menos un punto presencial para las inscripciones de ciudadanos</c:v>
                  </c:pt>
                  <c:pt idx="4">
                    <c:v>Fortalecer el proceso de elaboración de propuestas ciudadanas, realizando “laboratorios cívicos”, los cuales son espacios de pedagogía, cualificación y construcción colectiva de propuestas ciudadanas. A su vez, buscan garantizar no solo el registro de prop</c:v>
                  </c:pt>
                  <c:pt idx="5">
                    <c:v>Garantizar que se registren propuestas ciudadanas elegibles por localidad</c:v>
                  </c:pt>
                  <c:pt idx="6">
                    <c:v>Llevar a cabo acciones de inclusión para grupos poblacionales y diferenciales y de equidad de género</c:v>
                  </c:pt>
                  <c:pt idx="7">
                    <c:v>Implementar una estrategia de inclusión metodológica de grupos diferenciales y poblacionales con metodologías presenciales análogas</c:v>
                  </c:pt>
                  <c:pt idx="8">
                    <c:v>Emitir conceptos preliminares por medio de los cuales los sectores evalúen la viabilidad técnica de las propuestas</c:v>
                  </c:pt>
                  <c:pt idx="9">
                    <c:v>Llevar a cabo espacios de socialización de las propuestas objeto de priorización, a través de foros, conversatorios, etc. El objetivo de estos espacios es dar a conocer a la ciudadanía el objetivo y alcance de las propuestas</c:v>
                  </c:pt>
                  <c:pt idx="10">
                    <c:v>Elaborar y publicar las actas de acuerdo participativo, donde se recojan las decisiones ciudadanas, las cuales serán suscritas entre la administración,
instancias de participación de la comunidad con acompañamiento de la Veeduría Distrital</c:v>
                  </c:pt>
                  <c:pt idx="11">
                    <c:v>Formular y aplicar un índice de desempeño en presupuestos participativos, el cual tendrá resultados anuales de medición</c:v>
                  </c:pt>
                  <c:pt idx="12">
                    <c:v>Desarrollar un módulo de seguimiento de presupuestos participativos en plataforma GAB que incluya un tablero de control y mejoras ciu dadanas a resultados no conformes</c:v>
                  </c:pt>
                  <c:pt idx="13">
                    <c:v>Incorporar Acuerdos Participativos a la Estrategia de Rendición de Cuentas de Alcaldías Locales, en los cuales se incorpore la presentación de resultados de presupuestos participativos, por lo menos una vez por año.</c:v>
                  </c:pt>
                  <c:pt idx="14">
                    <c:v>Elaborar y publicar avance en proyectos de inversión presupuestos participativos con formato de datos abiertos y realizar ejercicios de aprovechamiento y analítica</c:v>
                  </c:pt>
                </c:lvl>
                <c:lvl>
                  <c:pt idx="0">
                    <c:v>1</c:v>
                  </c:pt>
                  <c:pt idx="2">
                    <c:v>2</c:v>
                  </c:pt>
                  <c:pt idx="4">
                    <c:v>3</c:v>
                  </c:pt>
                  <c:pt idx="10">
                    <c:v>4</c:v>
                  </c:pt>
                </c:lvl>
              </c:multiLvlStrCache>
            </c:multiLvlStrRef>
          </c:cat>
          <c:val>
            <c:numRef>
              <c:f>Gobierno!$B$62:$B$81</c:f>
              <c:numCache>
                <c:formatCode>0%</c:formatCode>
                <c:ptCount val="15"/>
                <c:pt idx="0">
                  <c:v>0</c:v>
                </c:pt>
                <c:pt idx="1">
                  <c:v>0</c:v>
                </c:pt>
                <c:pt idx="2">
                  <c:v>0.94848888888888894</c:v>
                </c:pt>
                <c:pt idx="3">
                  <c:v>0.33333333333333331</c:v>
                </c:pt>
                <c:pt idx="4">
                  <c:v>0.33333333333333331</c:v>
                </c:pt>
                <c:pt idx="5">
                  <c:v>2.0625730994152049</c:v>
                </c:pt>
                <c:pt idx="6">
                  <c:v>0.48771929824561405</c:v>
                </c:pt>
                <c:pt idx="7">
                  <c:v>0.33333333333333331</c:v>
                </c:pt>
                <c:pt idx="8">
                  <c:v>0.33333333333333331</c:v>
                </c:pt>
                <c:pt idx="9">
                  <c:v>0.33333333333333331</c:v>
                </c:pt>
                <c:pt idx="10">
                  <c:v>0.33333333333333331</c:v>
                </c:pt>
                <c:pt idx="11">
                  <c:v>0</c:v>
                </c:pt>
                <c:pt idx="12">
                  <c:v>0.33333333333333331</c:v>
                </c:pt>
                <c:pt idx="13">
                  <c:v>0.33333333333333331</c:v>
                </c:pt>
                <c:pt idx="14">
                  <c:v>0.33333333333333331</c:v>
                </c:pt>
              </c:numCache>
            </c:numRef>
          </c:val>
          <c:extLst>
            <c:ext xmlns:c16="http://schemas.microsoft.com/office/drawing/2014/chart" uri="{C3380CC4-5D6E-409C-BE32-E72D297353CC}">
              <c16:uniqueId val="{00000000-1F3F-4DEC-8D63-0A7030E9B051}"/>
            </c:ext>
          </c:extLst>
        </c:ser>
        <c:dLbls>
          <c:dLblPos val="outEnd"/>
          <c:showLegendKey val="0"/>
          <c:showVal val="1"/>
          <c:showCatName val="0"/>
          <c:showSerName val="0"/>
          <c:showPercent val="0"/>
          <c:showBubbleSize val="0"/>
        </c:dLbls>
        <c:gapWidth val="219"/>
        <c:overlap val="-27"/>
        <c:axId val="1157007568"/>
        <c:axId val="1067829744"/>
      </c:barChart>
      <c:catAx>
        <c:axId val="115700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crossAx val="1067829744"/>
        <c:crosses val="autoZero"/>
        <c:auto val="1"/>
        <c:lblAlgn val="ctr"/>
        <c:lblOffset val="100"/>
        <c:noMultiLvlLbl val="0"/>
      </c:catAx>
      <c:valAx>
        <c:axId val="106782974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es-ES"/>
          </a:p>
        </c:txPr>
        <c:crossAx val="1157007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b="0">
          <a:solidFill>
            <a:sysClr val="windowText" lastClr="000000"/>
          </a:solidFill>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[20230207 Análisis grafico avances.xlsx]Hábitat!TablaDinámica2</c:name>
    <c:fmtId val="18"/>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dLblPos val="t"/>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8"/>
        <c:spPr>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4"/>
          </a:solidFill>
          <a:ln>
            <a:noFill/>
          </a:ln>
          <a:effectLst/>
        </c:spPr>
        <c:marker>
          <c:symbol val="none"/>
        </c:marker>
        <c:dLbl>
          <c:idx val="0"/>
          <c:spPr>
            <a:noFill/>
            <a:ln>
              <a:noFill/>
            </a:ln>
            <a:effectLst/>
          </c:spPr>
          <c:txPr>
            <a:bodyPr wrap="square" lIns="38100" tIns="19050" rIns="38100" bIns="19050" anchor="ctr">
              <a:spAutoFit/>
            </a:bodyPr>
            <a:lstStyle/>
            <a:p>
              <a:pPr>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6"/>
          </a:solidFill>
          <a:ln>
            <a:noFill/>
          </a:ln>
          <a:effectLst/>
        </c:spPr>
        <c:marker>
          <c:symbol val="none"/>
        </c:marker>
        <c:dLbl>
          <c:idx val="0"/>
          <c:spPr>
            <a:noFill/>
            <a:ln>
              <a:noFill/>
            </a:ln>
            <a:effectLst/>
          </c:spPr>
          <c:txPr>
            <a:bodyPr wrap="square" lIns="38100" tIns="19050" rIns="38100" bIns="19050" anchor="ctr">
              <a:spAutoFit/>
            </a:bodyPr>
            <a:lstStyle/>
            <a:p>
              <a:pPr>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11"/>
        <c:spPr>
          <a:ln w="28575" cap="rnd">
            <a:solidFill>
              <a:schemeClr val="tx1">
                <a:lumMod val="65000"/>
                <a:lumOff val="35000"/>
              </a:schemeClr>
            </a:solidFill>
            <a:round/>
          </a:ln>
          <a:effectLst/>
        </c:spPr>
        <c:marker>
          <c:symbol val="none"/>
        </c:marker>
        <c:dLbl>
          <c:idx val="0"/>
          <c:spPr>
            <a:noFill/>
            <a:ln>
              <a:noFill/>
            </a:ln>
            <a:effectLst/>
          </c:spPr>
          <c:txPr>
            <a:bodyPr wrap="square" lIns="38100" tIns="19050" rIns="38100" bIns="19050" anchor="ctr">
              <a:spAutoFit/>
            </a:bodyPr>
            <a:lstStyle/>
            <a:p>
              <a:pPr>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4"/>
          </a:solidFill>
          <a:ln>
            <a:noFill/>
          </a:ln>
          <a:effectLst/>
        </c:spPr>
        <c:marker>
          <c:symbol val="none"/>
        </c:marker>
        <c:dLbl>
          <c:idx val="0"/>
          <c:delete val="1"/>
          <c:extLst>
            <c:ext xmlns:c15="http://schemas.microsoft.com/office/drawing/2012/chart" uri="{CE6537A1-D6FC-4f65-9D91-7224C49458BB}"/>
          </c:extLst>
        </c:dLbl>
      </c:pivotFmt>
      <c:pivotFmt>
        <c:idx val="13"/>
        <c:spPr>
          <a:solidFill>
            <a:schemeClr val="accent6"/>
          </a:solidFill>
          <a:ln>
            <a:noFill/>
          </a:ln>
          <a:effectLst/>
        </c:spPr>
        <c:marker>
          <c:symbol val="none"/>
        </c:marker>
        <c:dLbl>
          <c:idx val="0"/>
          <c:delete val="1"/>
          <c:extLst>
            <c:ext xmlns:c15="http://schemas.microsoft.com/office/drawing/2012/chart" uri="{CE6537A1-D6FC-4f65-9D91-7224C49458BB}"/>
          </c:extLst>
        </c:dLbl>
      </c:pivotFmt>
      <c:pivotFmt>
        <c:idx val="14"/>
        <c:spPr>
          <a:ln w="28575" cap="rnd">
            <a:solidFill>
              <a:schemeClr val="tx1">
                <a:lumMod val="65000"/>
                <a:lumOff val="35000"/>
              </a:schemeClr>
            </a:solidFill>
            <a:round/>
          </a:ln>
          <a:effectLst/>
        </c:spPr>
        <c:marker>
          <c:symbol val="none"/>
        </c:marker>
        <c:dLbl>
          <c:idx val="0"/>
          <c:delete val="1"/>
          <c:extLst>
            <c:ext xmlns:c15="http://schemas.microsoft.com/office/drawing/2012/chart" uri="{CE6537A1-D6FC-4f65-9D91-7224C49458BB}"/>
          </c:extLst>
        </c:dLbl>
      </c:pivotFmt>
      <c:pivotFmt>
        <c:idx val="15"/>
        <c:spPr>
          <a:solidFill>
            <a:schemeClr val="accent4"/>
          </a:solidFill>
          <a:ln>
            <a:noFill/>
          </a:ln>
          <a:effectLst/>
        </c:spPr>
        <c:marker>
          <c:symbol val="none"/>
        </c:marker>
        <c:dLbl>
          <c:idx val="0"/>
          <c:delete val="1"/>
          <c:extLst>
            <c:ext xmlns:c15="http://schemas.microsoft.com/office/drawing/2012/chart" uri="{CE6537A1-D6FC-4f65-9D91-7224C49458BB}"/>
          </c:extLst>
        </c:dLbl>
      </c:pivotFmt>
      <c:pivotFmt>
        <c:idx val="16"/>
        <c:spPr>
          <a:solidFill>
            <a:schemeClr val="accent6"/>
          </a:solidFill>
          <a:ln>
            <a:noFill/>
          </a:ln>
          <a:effectLst/>
        </c:spPr>
        <c:marker>
          <c:symbol val="none"/>
        </c:marker>
        <c:dLbl>
          <c:idx val="0"/>
          <c:delete val="1"/>
          <c:extLst>
            <c:ext xmlns:c15="http://schemas.microsoft.com/office/drawing/2012/chart" uri="{CE6537A1-D6FC-4f65-9D91-7224C49458BB}"/>
          </c:extLst>
        </c:dLbl>
      </c:pivotFmt>
      <c:pivotFmt>
        <c:idx val="17"/>
        <c:spPr>
          <a:ln w="28575" cap="rnd">
            <a:solidFill>
              <a:schemeClr val="tx1">
                <a:lumMod val="65000"/>
                <a:lumOff val="35000"/>
              </a:schemeClr>
            </a:solidFill>
            <a:round/>
          </a:ln>
          <a:effectLst/>
        </c:spPr>
        <c:marker>
          <c:symbol val="none"/>
        </c:marker>
        <c:dLbl>
          <c:idx val="0"/>
          <c:delete val="1"/>
          <c:extLst>
            <c:ext xmlns:c15="http://schemas.microsoft.com/office/drawing/2012/chart" uri="{CE6537A1-D6FC-4f65-9D91-7224C49458BB}"/>
          </c:extLst>
        </c:dLbl>
      </c:pivotFmt>
      <c:pivotFmt>
        <c:idx val="18"/>
        <c:spPr>
          <a:solidFill>
            <a:schemeClr val="accent4"/>
          </a:solidFill>
          <a:ln>
            <a:noFill/>
          </a:ln>
          <a:effectLst/>
        </c:spPr>
        <c:marker>
          <c:symbol val="none"/>
        </c:marker>
        <c:dLbl>
          <c:idx val="0"/>
          <c:delete val="1"/>
          <c:extLst>
            <c:ext xmlns:c15="http://schemas.microsoft.com/office/drawing/2012/chart" uri="{CE6537A1-D6FC-4f65-9D91-7224C49458BB}"/>
          </c:extLst>
        </c:dLbl>
      </c:pivotFmt>
      <c:pivotFmt>
        <c:idx val="19"/>
        <c:spPr>
          <a:solidFill>
            <a:schemeClr val="accent6"/>
          </a:solidFill>
          <a:ln>
            <a:noFill/>
          </a:ln>
          <a:effectLst/>
        </c:spPr>
        <c:marker>
          <c:symbol val="none"/>
        </c:marker>
        <c:dLbl>
          <c:idx val="0"/>
          <c:delete val="1"/>
          <c:extLst>
            <c:ext xmlns:c15="http://schemas.microsoft.com/office/drawing/2012/chart" uri="{CE6537A1-D6FC-4f65-9D91-7224C49458BB}"/>
          </c:extLst>
        </c:dLbl>
      </c:pivotFmt>
      <c:pivotFmt>
        <c:idx val="20"/>
        <c:spPr>
          <a:ln w="28575" cap="rnd">
            <a:solidFill>
              <a:schemeClr val="tx1">
                <a:lumMod val="65000"/>
                <a:lumOff val="35000"/>
              </a:schemeClr>
            </a:solidFill>
            <a:round/>
          </a:ln>
          <a:effectLst/>
        </c:spPr>
        <c:marker>
          <c:spPr>
            <a:ln>
              <a:solidFill>
                <a:schemeClr val="tx1"/>
              </a:solidFill>
            </a:ln>
          </c:spPr>
        </c:marker>
        <c:dLbl>
          <c:idx val="0"/>
          <c:delete val="1"/>
          <c:extLst>
            <c:ext xmlns:c15="http://schemas.microsoft.com/office/drawing/2012/chart" uri="{CE6537A1-D6FC-4f65-9D91-7224C49458BB}"/>
          </c:extLst>
        </c:dLbl>
      </c:pivotFmt>
      <c:pivotFmt>
        <c:idx val="21"/>
        <c:spPr>
          <a:solidFill>
            <a:schemeClr val="accent4"/>
          </a:solidFill>
          <a:ln>
            <a:noFill/>
          </a:ln>
          <a:effectLst/>
        </c:spPr>
        <c:marker>
          <c:symbol val="none"/>
        </c:marker>
        <c:dLbl>
          <c:idx val="0"/>
          <c:delete val="1"/>
          <c:extLst>
            <c:ext xmlns:c15="http://schemas.microsoft.com/office/drawing/2012/chart" uri="{CE6537A1-D6FC-4f65-9D91-7224C49458BB}"/>
          </c:extLst>
        </c:dLbl>
      </c:pivotFmt>
      <c:pivotFmt>
        <c:idx val="22"/>
        <c:spPr>
          <a:solidFill>
            <a:schemeClr val="accent6"/>
          </a:solidFill>
          <a:ln>
            <a:noFill/>
          </a:ln>
          <a:effectLst/>
        </c:spPr>
        <c:marker>
          <c:symbol val="none"/>
        </c:marker>
        <c:dLbl>
          <c:idx val="0"/>
          <c:delete val="1"/>
          <c:extLst>
            <c:ext xmlns:c15="http://schemas.microsoft.com/office/drawing/2012/chart" uri="{CE6537A1-D6FC-4f65-9D91-7224C49458BB}"/>
          </c:extLst>
        </c:dLbl>
      </c:pivotFmt>
      <c:pivotFmt>
        <c:idx val="23"/>
        <c:spPr>
          <a:ln w="28575" cap="rnd">
            <a:solidFill>
              <a:schemeClr val="tx1">
                <a:lumMod val="65000"/>
                <a:lumOff val="35000"/>
              </a:schemeClr>
            </a:solidFill>
            <a:round/>
          </a:ln>
          <a:effectLst/>
        </c:spPr>
        <c:marker>
          <c:spPr>
            <a:ln>
              <a:solidFill>
                <a:schemeClr val="tx1"/>
              </a:solidFill>
            </a:ln>
          </c:spPr>
        </c:marker>
        <c:dLbl>
          <c:idx val="0"/>
          <c:delete val="1"/>
          <c:extLst>
            <c:ext xmlns:c15="http://schemas.microsoft.com/office/drawing/2012/chart" uri="{CE6537A1-D6FC-4f65-9D91-7224C49458BB}"/>
          </c:extLst>
        </c:dLbl>
      </c:pivotFmt>
    </c:pivotFmts>
    <c:plotArea>
      <c:layout/>
      <c:barChart>
        <c:barDir val="col"/>
        <c:grouping val="percentStacked"/>
        <c:varyColors val="0"/>
        <c:ser>
          <c:idx val="0"/>
          <c:order val="0"/>
          <c:tx>
            <c:strRef>
              <c:f>Hábitat!$B$25</c:f>
              <c:strCache>
                <c:ptCount val="1"/>
                <c:pt idx="0">
                  <c:v>Total programado</c:v>
                </c:pt>
              </c:strCache>
            </c:strRef>
          </c:tx>
          <c:spPr>
            <a:solidFill>
              <a:schemeClr val="accent4"/>
            </a:solidFill>
            <a:ln>
              <a:noFill/>
            </a:ln>
            <a:effectLst/>
          </c:spPr>
          <c:invertIfNegative val="0"/>
          <c:cat>
            <c:multiLvlStrRef>
              <c:f>Hábitat!$A$26:$A$34</c:f>
              <c:multiLvlStrCache>
                <c:ptCount val="5"/>
                <c:lvl>
                  <c:pt idx="0">
                    <c:v>Identificar la ruta de viaje: Reconocimiento de problemáticas y necesidades territoriales asociadas a la comprensión del territorio en perspectiva 
de sus poblaciones a fin de responder de forma pertinente acogiendo y valorando la diversidad y las oportuni</c:v>
                  </c:pt>
                  <c:pt idx="1">
                    <c:v>Acercamiento territorial: socialización de las estrategias de intervención en los territorios priorizados y/o recorridos territoriales y/o talleres con actores sociales, propendiendo por la inclusión, el reconocimiento de los interlocutores y la generación</c:v>
                  </c:pt>
                  <c:pt idx="2">
                    <c:v>Planeación y desarrollo de acciones que promuevan la integración social, la participación ciudadana para la apropiación y sostenibilidad de las intervenciones del hábitat.</c:v>
                  </c:pt>
                  <c:pt idx="3">
                    <c:v>Construir sobre lo construido: Intervención en los territorios y activación comunitaria</c:v>
                  </c:pt>
                  <c:pt idx="4">
                    <c:v>Entregar obras y convertirlas en los espacios adecuados para la toma información de las percepciones y retroalimentación de las comunidades con respecto al desarrollo del proceso</c:v>
                  </c:pt>
                </c:lvl>
                <c:lvl>
                  <c:pt idx="0">
                    <c:v>1</c:v>
                  </c:pt>
                  <c:pt idx="2">
                    <c:v>2</c:v>
                  </c:pt>
                  <c:pt idx="4">
                    <c:v>3</c:v>
                  </c:pt>
                </c:lvl>
              </c:multiLvlStrCache>
            </c:multiLvlStrRef>
          </c:cat>
          <c:val>
            <c:numRef>
              <c:f>Hábitat!$B$26:$B$34</c:f>
              <c:numCache>
                <c:formatCode>_(* #,##0.00_);_(* \(#,##0.00\);_(* "-"??_);_(@_)</c:formatCode>
                <c:ptCount val="5"/>
                <c:pt idx="0">
                  <c:v>20</c:v>
                </c:pt>
                <c:pt idx="1">
                  <c:v>100</c:v>
                </c:pt>
                <c:pt idx="2">
                  <c:v>100</c:v>
                </c:pt>
                <c:pt idx="3">
                  <c:v>100</c:v>
                </c:pt>
                <c:pt idx="4">
                  <c:v>100</c:v>
                </c:pt>
              </c:numCache>
            </c:numRef>
          </c:val>
          <c:extLst>
            <c:ext xmlns:c16="http://schemas.microsoft.com/office/drawing/2014/chart" uri="{C3380CC4-5D6E-409C-BE32-E72D297353CC}">
              <c16:uniqueId val="{00000000-F5AF-43F9-9120-16D0772241D3}"/>
            </c:ext>
          </c:extLst>
        </c:ser>
        <c:ser>
          <c:idx val="1"/>
          <c:order val="1"/>
          <c:tx>
            <c:strRef>
              <c:f>Hábitat!$C$25</c:f>
              <c:strCache>
                <c:ptCount val="1"/>
                <c:pt idx="0">
                  <c:v>Avance acumulado</c:v>
                </c:pt>
              </c:strCache>
            </c:strRef>
          </c:tx>
          <c:spPr>
            <a:solidFill>
              <a:schemeClr val="accent6"/>
            </a:solidFill>
            <a:ln>
              <a:noFill/>
            </a:ln>
            <a:effectLst/>
          </c:spPr>
          <c:invertIfNegative val="0"/>
          <c:cat>
            <c:multiLvlStrRef>
              <c:f>Hábitat!$A$26:$A$34</c:f>
              <c:multiLvlStrCache>
                <c:ptCount val="5"/>
                <c:lvl>
                  <c:pt idx="0">
                    <c:v>Identificar la ruta de viaje: Reconocimiento de problemáticas y necesidades territoriales asociadas a la comprensión del territorio en perspectiva 
de sus poblaciones a fin de responder de forma pertinente acogiendo y valorando la diversidad y las oportuni</c:v>
                  </c:pt>
                  <c:pt idx="1">
                    <c:v>Acercamiento territorial: socialización de las estrategias de intervención en los territorios priorizados y/o recorridos territoriales y/o talleres con actores sociales, propendiendo por la inclusión, el reconocimiento de los interlocutores y la generación</c:v>
                  </c:pt>
                  <c:pt idx="2">
                    <c:v>Planeación y desarrollo de acciones que promuevan la integración social, la participación ciudadana para la apropiación y sostenibilidad de las intervenciones del hábitat.</c:v>
                  </c:pt>
                  <c:pt idx="3">
                    <c:v>Construir sobre lo construido: Intervención en los territorios y activación comunitaria</c:v>
                  </c:pt>
                  <c:pt idx="4">
                    <c:v>Entregar obras y convertirlas en los espacios adecuados para la toma información de las percepciones y retroalimentación de las comunidades con respecto al desarrollo del proceso</c:v>
                  </c:pt>
                </c:lvl>
                <c:lvl>
                  <c:pt idx="0">
                    <c:v>1</c:v>
                  </c:pt>
                  <c:pt idx="2">
                    <c:v>2</c:v>
                  </c:pt>
                  <c:pt idx="4">
                    <c:v>3</c:v>
                  </c:pt>
                </c:lvl>
              </c:multiLvlStrCache>
            </c:multiLvlStrRef>
          </c:cat>
          <c:val>
            <c:numRef>
              <c:f>Hábitat!$C$26:$C$34</c:f>
              <c:numCache>
                <c:formatCode>_(* #,##0.00_);_(* \(#,##0.00\);_(* "-"??_);_(@_)</c:formatCode>
                <c:ptCount val="5"/>
                <c:pt idx="0">
                  <c:v>10</c:v>
                </c:pt>
                <c:pt idx="1">
                  <c:v>55</c:v>
                </c:pt>
                <c:pt idx="2">
                  <c:v>55</c:v>
                </c:pt>
                <c:pt idx="3">
                  <c:v>55</c:v>
                </c:pt>
                <c:pt idx="4">
                  <c:v>45</c:v>
                </c:pt>
              </c:numCache>
            </c:numRef>
          </c:val>
          <c:extLst>
            <c:ext xmlns:c16="http://schemas.microsoft.com/office/drawing/2014/chart" uri="{C3380CC4-5D6E-409C-BE32-E72D297353CC}">
              <c16:uniqueId val="{00000001-F5AF-43F9-9120-16D0772241D3}"/>
            </c:ext>
          </c:extLst>
        </c:ser>
        <c:dLbls>
          <c:showLegendKey val="0"/>
          <c:showVal val="0"/>
          <c:showCatName val="0"/>
          <c:showSerName val="0"/>
          <c:showPercent val="0"/>
          <c:showBubbleSize val="0"/>
        </c:dLbls>
        <c:gapWidth val="95"/>
        <c:overlap val="100"/>
        <c:axId val="36983184"/>
        <c:axId val="36995664"/>
      </c:barChart>
      <c:lineChart>
        <c:grouping val="standard"/>
        <c:varyColors val="0"/>
        <c:ser>
          <c:idx val="2"/>
          <c:order val="2"/>
          <c:tx>
            <c:strRef>
              <c:f>Hábitat!$D$25</c:f>
              <c:strCache>
                <c:ptCount val="1"/>
                <c:pt idx="0">
                  <c:v>Porcentaje de avance acumulado</c:v>
                </c:pt>
              </c:strCache>
            </c:strRef>
          </c:tx>
          <c:spPr>
            <a:ln w="28575" cap="rnd">
              <a:solidFill>
                <a:schemeClr val="tx1">
                  <a:lumMod val="65000"/>
                  <a:lumOff val="35000"/>
                </a:schemeClr>
              </a:solidFill>
              <a:round/>
            </a:ln>
            <a:effectLst/>
          </c:spPr>
          <c:marker>
            <c:spPr>
              <a:ln>
                <a:solidFill>
                  <a:schemeClr val="tx1"/>
                </a:solidFill>
              </a:ln>
            </c:spPr>
          </c:marker>
          <c:cat>
            <c:multiLvlStrRef>
              <c:f>Hábitat!$A$26:$A$34</c:f>
              <c:multiLvlStrCache>
                <c:ptCount val="5"/>
                <c:lvl>
                  <c:pt idx="0">
                    <c:v>Identificar la ruta de viaje: Reconocimiento de problemáticas y necesidades territoriales asociadas a la comprensión del territorio en perspectiva 
de sus poblaciones a fin de responder de forma pertinente acogiendo y valorando la diversidad y las oportuni</c:v>
                  </c:pt>
                  <c:pt idx="1">
                    <c:v>Acercamiento territorial: socialización de las estrategias de intervención en los territorios priorizados y/o recorridos territoriales y/o talleres con actores sociales, propendiendo por la inclusión, el reconocimiento de los interlocutores y la generación</c:v>
                  </c:pt>
                  <c:pt idx="2">
                    <c:v>Planeación y desarrollo de acciones que promuevan la integración social, la participación ciudadana para la apropiación y sostenibilidad de las intervenciones del hábitat.</c:v>
                  </c:pt>
                  <c:pt idx="3">
                    <c:v>Construir sobre lo construido: Intervención en los territorios y activación comunitaria</c:v>
                  </c:pt>
                  <c:pt idx="4">
                    <c:v>Entregar obras y convertirlas en los espacios adecuados para la toma información de las percepciones y retroalimentación de las comunidades con respecto al desarrollo del proceso</c:v>
                  </c:pt>
                </c:lvl>
                <c:lvl>
                  <c:pt idx="0">
                    <c:v>1</c:v>
                  </c:pt>
                  <c:pt idx="2">
                    <c:v>2</c:v>
                  </c:pt>
                  <c:pt idx="4">
                    <c:v>3</c:v>
                  </c:pt>
                </c:lvl>
              </c:multiLvlStrCache>
            </c:multiLvlStrRef>
          </c:cat>
          <c:val>
            <c:numRef>
              <c:f>Hábitat!$D$26:$D$34</c:f>
              <c:numCache>
                <c:formatCode>0%</c:formatCode>
                <c:ptCount val="5"/>
                <c:pt idx="0">
                  <c:v>0.48148148148148145</c:v>
                </c:pt>
                <c:pt idx="1">
                  <c:v>0.54166666666666663</c:v>
                </c:pt>
                <c:pt idx="2">
                  <c:v>0.54166666666666663</c:v>
                </c:pt>
                <c:pt idx="3">
                  <c:v>0.54166666666666663</c:v>
                </c:pt>
                <c:pt idx="4">
                  <c:v>0.45833333333333331</c:v>
                </c:pt>
              </c:numCache>
            </c:numRef>
          </c:val>
          <c:smooth val="0"/>
          <c:extLst>
            <c:ext xmlns:c16="http://schemas.microsoft.com/office/drawing/2014/chart" uri="{C3380CC4-5D6E-409C-BE32-E72D297353CC}">
              <c16:uniqueId val="{00000002-F5AF-43F9-9120-16D0772241D3}"/>
            </c:ext>
          </c:extLst>
        </c:ser>
        <c:dLbls>
          <c:showLegendKey val="0"/>
          <c:showVal val="0"/>
          <c:showCatName val="0"/>
          <c:showSerName val="0"/>
          <c:showPercent val="0"/>
          <c:showBubbleSize val="0"/>
        </c:dLbls>
        <c:marker val="1"/>
        <c:smooth val="0"/>
        <c:axId val="1841826719"/>
        <c:axId val="1841817567"/>
      </c:lineChart>
      <c:valAx>
        <c:axId val="36995664"/>
        <c:scaling>
          <c:orientation val="minMax"/>
        </c:scaling>
        <c:delete val="1"/>
        <c:axPos val="l"/>
        <c:numFmt formatCode="0%" sourceLinked="1"/>
        <c:majorTickMark val="none"/>
        <c:minorTickMark val="none"/>
        <c:tickLblPos val="nextTo"/>
        <c:crossAx val="36983184"/>
        <c:crosses val="autoZero"/>
        <c:crossBetween val="between"/>
      </c:valAx>
      <c:catAx>
        <c:axId val="36983184"/>
        <c:scaling>
          <c:orientation val="minMax"/>
        </c:scaling>
        <c:delete val="0"/>
        <c:axPos val="b"/>
        <c:numFmt formatCode="General" sourceLinked="1"/>
        <c:majorTickMark val="none"/>
        <c:minorTickMark val="none"/>
        <c:tickLblPos val="nextTo"/>
        <c:crossAx val="36995664"/>
        <c:crosses val="autoZero"/>
        <c:auto val="1"/>
        <c:lblAlgn val="ctr"/>
        <c:lblOffset val="100"/>
        <c:tickMarkSkip val="1"/>
        <c:noMultiLvlLbl val="0"/>
      </c:catAx>
      <c:valAx>
        <c:axId val="1841817567"/>
        <c:scaling>
          <c:orientation val="minMax"/>
        </c:scaling>
        <c:delete val="0"/>
        <c:axPos val="r"/>
        <c:numFmt formatCode="0%" sourceLinked="1"/>
        <c:majorTickMark val="out"/>
        <c:minorTickMark val="none"/>
        <c:tickLblPos val="nextTo"/>
        <c:crossAx val="1841826719"/>
        <c:crosses val="max"/>
        <c:crossBetween val="between"/>
      </c:valAx>
      <c:catAx>
        <c:axId val="1841826719"/>
        <c:scaling>
          <c:orientation val="minMax"/>
        </c:scaling>
        <c:delete val="1"/>
        <c:axPos val="b"/>
        <c:numFmt formatCode="General" sourceLinked="1"/>
        <c:majorTickMark val="out"/>
        <c:minorTickMark val="none"/>
        <c:tickLblPos val="nextTo"/>
        <c:crossAx val="1841817567"/>
        <c:crosses val="autoZero"/>
        <c:auto val="1"/>
        <c:lblAlgn val="ctr"/>
        <c:lblOffset val="100"/>
        <c:noMultiLvlLbl val="0"/>
      </c:catAx>
      <c:dTable>
        <c:showHorzBorder val="1"/>
        <c:showVertBorder val="1"/>
        <c:showOutline val="1"/>
        <c:showKeys val="1"/>
      </c:dTable>
    </c:plotArea>
    <c:plotVisOnly val="1"/>
    <c:dispBlanksAs val="gap"/>
    <c:showDLblsOverMax val="0"/>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[20230207 Análisis grafico avances.xlsx]Movilidad!TablaDinámica2</c:name>
    <c:fmtId val="14"/>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dLblPos val="t"/>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8"/>
        <c:spPr>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4"/>
          </a:solidFill>
          <a:ln>
            <a:noFill/>
          </a:ln>
          <a:effectLst/>
        </c:spPr>
        <c:marker>
          <c:symbol val="none"/>
        </c:marker>
        <c:dLbl>
          <c:idx val="0"/>
          <c:spPr>
            <a:noFill/>
            <a:ln>
              <a:noFill/>
            </a:ln>
            <a:effectLst/>
          </c:spPr>
          <c:txPr>
            <a:bodyPr wrap="square" lIns="38100" tIns="19050" rIns="38100" bIns="19050" anchor="ctr">
              <a:spAutoFit/>
            </a:bodyPr>
            <a:lstStyle/>
            <a:p>
              <a:pPr>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6"/>
          </a:solidFill>
          <a:ln>
            <a:noFill/>
          </a:ln>
          <a:effectLst/>
        </c:spPr>
        <c:marker>
          <c:symbol val="none"/>
        </c:marker>
        <c:dLbl>
          <c:idx val="0"/>
          <c:spPr>
            <a:noFill/>
            <a:ln>
              <a:noFill/>
            </a:ln>
            <a:effectLst/>
          </c:spPr>
          <c:txPr>
            <a:bodyPr wrap="square" lIns="38100" tIns="19050" rIns="38100" bIns="19050" anchor="ctr">
              <a:spAutoFit/>
            </a:bodyPr>
            <a:lstStyle/>
            <a:p>
              <a:pPr>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11"/>
        <c:spPr>
          <a:ln w="28575" cap="rnd">
            <a:solidFill>
              <a:schemeClr val="tx1">
                <a:lumMod val="65000"/>
                <a:lumOff val="35000"/>
              </a:schemeClr>
            </a:solidFill>
            <a:round/>
          </a:ln>
          <a:effectLst/>
        </c:spPr>
        <c:marker>
          <c:symbol val="none"/>
        </c:marker>
        <c:dLbl>
          <c:idx val="0"/>
          <c:spPr>
            <a:noFill/>
            <a:ln>
              <a:noFill/>
            </a:ln>
            <a:effectLst/>
          </c:spPr>
          <c:txPr>
            <a:bodyPr wrap="square" lIns="38100" tIns="19050" rIns="38100" bIns="19050" anchor="ctr">
              <a:spAutoFit/>
            </a:bodyPr>
            <a:lstStyle/>
            <a:p>
              <a:pPr>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4"/>
          </a:solidFill>
          <a:ln>
            <a:noFill/>
          </a:ln>
          <a:effectLst/>
        </c:spPr>
        <c:marker>
          <c:symbol val="none"/>
        </c:marker>
        <c:dLbl>
          <c:idx val="0"/>
          <c:delete val="1"/>
          <c:extLst>
            <c:ext xmlns:c15="http://schemas.microsoft.com/office/drawing/2012/chart" uri="{CE6537A1-D6FC-4f65-9D91-7224C49458BB}"/>
          </c:extLst>
        </c:dLbl>
      </c:pivotFmt>
      <c:pivotFmt>
        <c:idx val="13"/>
        <c:spPr>
          <a:solidFill>
            <a:schemeClr val="accent6"/>
          </a:solidFill>
          <a:ln>
            <a:noFill/>
          </a:ln>
          <a:effectLst/>
        </c:spPr>
        <c:marker>
          <c:symbol val="none"/>
        </c:marker>
        <c:dLbl>
          <c:idx val="0"/>
          <c:delete val="1"/>
          <c:extLst>
            <c:ext xmlns:c15="http://schemas.microsoft.com/office/drawing/2012/chart" uri="{CE6537A1-D6FC-4f65-9D91-7224C49458BB}"/>
          </c:extLst>
        </c:dLbl>
      </c:pivotFmt>
      <c:pivotFmt>
        <c:idx val="14"/>
        <c:spPr>
          <a:ln w="28575" cap="rnd">
            <a:solidFill>
              <a:schemeClr val="tx1">
                <a:lumMod val="65000"/>
                <a:lumOff val="35000"/>
              </a:schemeClr>
            </a:solidFill>
            <a:round/>
          </a:ln>
          <a:effectLst/>
        </c:spPr>
        <c:marker>
          <c:symbol val="none"/>
        </c:marker>
        <c:dLbl>
          <c:idx val="0"/>
          <c:delete val="1"/>
          <c:extLst>
            <c:ext xmlns:c15="http://schemas.microsoft.com/office/drawing/2012/chart" uri="{CE6537A1-D6FC-4f65-9D91-7224C49458BB}"/>
          </c:extLst>
        </c:dLbl>
      </c:pivotFmt>
      <c:pivotFmt>
        <c:idx val="15"/>
        <c:spPr>
          <a:solidFill>
            <a:schemeClr val="accent4"/>
          </a:solidFill>
          <a:ln>
            <a:noFill/>
          </a:ln>
          <a:effectLst/>
        </c:spPr>
        <c:marker>
          <c:symbol val="none"/>
        </c:marker>
        <c:dLbl>
          <c:idx val="0"/>
          <c:delete val="1"/>
          <c:extLst>
            <c:ext xmlns:c15="http://schemas.microsoft.com/office/drawing/2012/chart" uri="{CE6537A1-D6FC-4f65-9D91-7224C49458BB}"/>
          </c:extLst>
        </c:dLbl>
      </c:pivotFmt>
      <c:pivotFmt>
        <c:idx val="16"/>
        <c:spPr>
          <a:solidFill>
            <a:schemeClr val="accent6"/>
          </a:solidFill>
          <a:ln>
            <a:noFill/>
          </a:ln>
          <a:effectLst/>
        </c:spPr>
        <c:marker>
          <c:symbol val="none"/>
        </c:marker>
        <c:dLbl>
          <c:idx val="0"/>
          <c:delete val="1"/>
          <c:extLst>
            <c:ext xmlns:c15="http://schemas.microsoft.com/office/drawing/2012/chart" uri="{CE6537A1-D6FC-4f65-9D91-7224C49458BB}"/>
          </c:extLst>
        </c:dLbl>
      </c:pivotFmt>
      <c:pivotFmt>
        <c:idx val="17"/>
        <c:spPr>
          <a:ln w="28575" cap="rnd">
            <a:solidFill>
              <a:schemeClr val="tx1">
                <a:lumMod val="65000"/>
                <a:lumOff val="35000"/>
              </a:schemeClr>
            </a:solidFill>
            <a:round/>
          </a:ln>
          <a:effectLst/>
        </c:spPr>
        <c:marker>
          <c:symbol val="none"/>
        </c:marker>
        <c:dLbl>
          <c:idx val="0"/>
          <c:delete val="1"/>
          <c:extLst>
            <c:ext xmlns:c15="http://schemas.microsoft.com/office/drawing/2012/chart" uri="{CE6537A1-D6FC-4f65-9D91-7224C49458BB}"/>
          </c:extLst>
        </c:dLbl>
      </c:pivotFmt>
      <c:pivotFmt>
        <c:idx val="18"/>
        <c:spPr>
          <a:solidFill>
            <a:schemeClr val="accent4"/>
          </a:solidFill>
          <a:ln>
            <a:noFill/>
          </a:ln>
          <a:effectLst/>
        </c:spPr>
        <c:marker>
          <c:symbol val="none"/>
        </c:marker>
        <c:dLbl>
          <c:idx val="0"/>
          <c:delete val="1"/>
          <c:extLst>
            <c:ext xmlns:c15="http://schemas.microsoft.com/office/drawing/2012/chart" uri="{CE6537A1-D6FC-4f65-9D91-7224C49458BB}"/>
          </c:extLst>
        </c:dLbl>
      </c:pivotFmt>
      <c:pivotFmt>
        <c:idx val="19"/>
        <c:spPr>
          <a:solidFill>
            <a:schemeClr val="accent6"/>
          </a:solidFill>
          <a:ln>
            <a:noFill/>
          </a:ln>
          <a:effectLst/>
        </c:spPr>
        <c:marker>
          <c:symbol val="none"/>
        </c:marker>
        <c:dLbl>
          <c:idx val="0"/>
          <c:delete val="1"/>
          <c:extLst>
            <c:ext xmlns:c15="http://schemas.microsoft.com/office/drawing/2012/chart" uri="{CE6537A1-D6FC-4f65-9D91-7224C49458BB}"/>
          </c:extLst>
        </c:dLbl>
      </c:pivotFmt>
      <c:pivotFmt>
        <c:idx val="20"/>
        <c:spPr>
          <a:ln w="28575" cap="rnd">
            <a:solidFill>
              <a:schemeClr val="tx1">
                <a:lumMod val="65000"/>
                <a:lumOff val="35000"/>
              </a:schemeClr>
            </a:solidFill>
            <a:round/>
          </a:ln>
          <a:effectLst/>
        </c:spPr>
        <c:marker>
          <c:spPr>
            <a:ln>
              <a:solidFill>
                <a:schemeClr val="tx1"/>
              </a:solidFill>
            </a:ln>
          </c:spPr>
        </c:marker>
        <c:dLbl>
          <c:idx val="0"/>
          <c:delete val="1"/>
          <c:extLst>
            <c:ext xmlns:c15="http://schemas.microsoft.com/office/drawing/2012/chart" uri="{CE6537A1-D6FC-4f65-9D91-7224C49458BB}"/>
          </c:extLst>
        </c:dLbl>
      </c:pivotFmt>
      <c:pivotFmt>
        <c:idx val="21"/>
        <c:spPr>
          <a:solidFill>
            <a:schemeClr val="accent4"/>
          </a:solidFill>
          <a:ln>
            <a:noFill/>
          </a:ln>
          <a:effectLst/>
        </c:spPr>
        <c:marker>
          <c:symbol val="none"/>
        </c:marker>
        <c:dLbl>
          <c:idx val="0"/>
          <c:delete val="1"/>
          <c:extLst>
            <c:ext xmlns:c15="http://schemas.microsoft.com/office/drawing/2012/chart" uri="{CE6537A1-D6FC-4f65-9D91-7224C49458BB}"/>
          </c:extLst>
        </c:dLbl>
      </c:pivotFmt>
      <c:pivotFmt>
        <c:idx val="22"/>
        <c:spPr>
          <a:solidFill>
            <a:schemeClr val="accent6"/>
          </a:solidFill>
          <a:ln>
            <a:noFill/>
          </a:ln>
          <a:effectLst/>
        </c:spPr>
        <c:marker>
          <c:symbol val="none"/>
        </c:marker>
        <c:dLbl>
          <c:idx val="0"/>
          <c:delete val="1"/>
          <c:extLst>
            <c:ext xmlns:c15="http://schemas.microsoft.com/office/drawing/2012/chart" uri="{CE6537A1-D6FC-4f65-9D91-7224C49458BB}"/>
          </c:extLst>
        </c:dLbl>
      </c:pivotFmt>
      <c:pivotFmt>
        <c:idx val="23"/>
        <c:spPr>
          <a:ln w="28575" cap="rnd">
            <a:solidFill>
              <a:schemeClr val="tx1">
                <a:lumMod val="65000"/>
                <a:lumOff val="35000"/>
              </a:schemeClr>
            </a:solidFill>
            <a:round/>
          </a:ln>
          <a:effectLst/>
        </c:spPr>
        <c:marker>
          <c:spPr>
            <a:ln>
              <a:solidFill>
                <a:schemeClr val="tx1"/>
              </a:solidFill>
            </a:ln>
          </c:spPr>
        </c:marker>
        <c:dLbl>
          <c:idx val="0"/>
          <c:delete val="1"/>
          <c:extLst>
            <c:ext xmlns:c15="http://schemas.microsoft.com/office/drawing/2012/chart" uri="{CE6537A1-D6FC-4f65-9D91-7224C49458BB}"/>
          </c:extLst>
        </c:dLbl>
      </c:pivotFmt>
    </c:pivotFmts>
    <c:plotArea>
      <c:layout/>
      <c:barChart>
        <c:barDir val="col"/>
        <c:grouping val="percentStacked"/>
        <c:varyColors val="0"/>
        <c:ser>
          <c:idx val="0"/>
          <c:order val="0"/>
          <c:tx>
            <c:strRef>
              <c:f>Movilidad!$B$25</c:f>
              <c:strCache>
                <c:ptCount val="1"/>
                <c:pt idx="0">
                  <c:v>Total programado</c:v>
                </c:pt>
              </c:strCache>
            </c:strRef>
          </c:tx>
          <c:spPr>
            <a:solidFill>
              <a:schemeClr val="accent4"/>
            </a:solidFill>
            <a:ln>
              <a:noFill/>
            </a:ln>
            <a:effectLst/>
          </c:spPr>
          <c:invertIfNegative val="0"/>
          <c:cat>
            <c:multiLvlStrRef>
              <c:f>Movilidad!$A$26:$A$38</c:f>
              <c:multiLvlStrCache>
                <c:ptCount val="9"/>
                <c:lvl>
                  <c:pt idx="0">
                    <c:v>Divulgar, socializar y gestionar la información de las acciones generadas por el sector movilidad a escala local</c:v>
                  </c:pt>
                  <c:pt idx="1">
                    <c:v>Realizar jornadas informativas dirigidas a un público específico y encaminadas a:
1) Brindar una respuesta oportuna frente a una solicitud de la ciudadanía sobre los temas competentes a la Secretaría Distrital de Movilidad;
2) Brindar información sobre las</c:v>
                  </c:pt>
                  <c:pt idx="2">
                    <c:v>Realizar jornadas de sociaización de los procesos de gestión a escala local o distrital que tienen como finalidad el desarrollo de escenarios de retroalimentación de las acciones, medidas, proyectos o programas de la Secretaría Distrital de Movilidad. Esta</c:v>
                  </c:pt>
                  <c:pt idx="3">
                    <c:v>Adelantar acciones de seguimiento y control ciudadano: Son las actividades relacionadas con el seguimiento al desarrollo del proceso y estrategia de la rendición de cuentas, así como la evaluación de las acciones institucionales tanto por los participantes</c:v>
                  </c:pt>
                  <c:pt idx="4">
                    <c:v>Llevar a cabo audiencias públicas y escenarios de control social: Es la puesta en marcha de la estrategia de rendición de cuentas de la entidad, de acuerdo con las actividades definidas en la planeación que permita el dialogo con la ciudadanía. El dialogo </c:v>
                  </c:pt>
                  <c:pt idx="5">
                    <c:v>Habilitar canales de control social y rendición de cuentas</c:v>
                  </c:pt>
                  <c:pt idx="6">
                    <c:v>Elaborar un módulo que cuente con información relevante y de interés para la ciudadanía sobre el tema de seguridad vial, la normativa vigente, el Código Nacional de Tránsitos y las acciones que realiza la Secretaría de Movilidad frente al tema, promoviendo</c:v>
                  </c:pt>
                  <c:pt idx="7">
                    <c:v>Elaborar un módulo de movilidad incluyente y accesible que busca identificar la importancia de los componentes del sistema de movilidad para garantizar el derecho a la movilidad digna de todos los actores viales, teniendo en cuenta la diversidad humana y s</c:v>
                  </c:pt>
                  <c:pt idx="8">
                    <c:v>Elaborar un módulo de Movilidad Sostenible: Incluye contenidos relacionados con el cumplimiento de los Objetivos de Desarrollo Sostenible, en especial del N° 11 “Ciudades y comunidades sostenibles”, que permitan establecer interrelaciones de las dinámicas </c:v>
                  </c:pt>
                </c:lvl>
                <c:lvl>
                  <c:pt idx="0">
                    <c:v>1</c:v>
                  </c:pt>
                  <c:pt idx="3">
                    <c:v>2</c:v>
                  </c:pt>
                  <c:pt idx="6">
                    <c:v>3</c:v>
                  </c:pt>
                </c:lvl>
              </c:multiLvlStrCache>
            </c:multiLvlStrRef>
          </c:cat>
          <c:val>
            <c:numRef>
              <c:f>Movilidad!$B$26:$B$38</c:f>
              <c:numCache>
                <c:formatCode>_(* #,##0.00_);_(* \(#,##0.00\);_(* "-"??_);_(@_)</c:formatCode>
                <c:ptCount val="9"/>
                <c:pt idx="0">
                  <c:v>100</c:v>
                </c:pt>
                <c:pt idx="1">
                  <c:v>100</c:v>
                </c:pt>
                <c:pt idx="2">
                  <c:v>1</c:v>
                </c:pt>
                <c:pt idx="3">
                  <c:v>3</c:v>
                </c:pt>
                <c:pt idx="4">
                  <c:v>3</c:v>
                </c:pt>
                <c:pt idx="5">
                  <c:v>3</c:v>
                </c:pt>
                <c:pt idx="6">
                  <c:v>3</c:v>
                </c:pt>
                <c:pt idx="7">
                  <c:v>3</c:v>
                </c:pt>
                <c:pt idx="8">
                  <c:v>3</c:v>
                </c:pt>
              </c:numCache>
            </c:numRef>
          </c:val>
          <c:extLst>
            <c:ext xmlns:c16="http://schemas.microsoft.com/office/drawing/2014/chart" uri="{C3380CC4-5D6E-409C-BE32-E72D297353CC}">
              <c16:uniqueId val="{00000000-F5AF-43F9-9120-16D0772241D3}"/>
            </c:ext>
          </c:extLst>
        </c:ser>
        <c:ser>
          <c:idx val="1"/>
          <c:order val="1"/>
          <c:tx>
            <c:strRef>
              <c:f>Movilidad!$C$25</c:f>
              <c:strCache>
                <c:ptCount val="1"/>
                <c:pt idx="0">
                  <c:v>Avance acumulado</c:v>
                </c:pt>
              </c:strCache>
            </c:strRef>
          </c:tx>
          <c:spPr>
            <a:solidFill>
              <a:schemeClr val="accent6"/>
            </a:solidFill>
            <a:ln>
              <a:noFill/>
            </a:ln>
            <a:effectLst/>
          </c:spPr>
          <c:invertIfNegative val="0"/>
          <c:cat>
            <c:multiLvlStrRef>
              <c:f>Movilidad!$A$26:$A$38</c:f>
              <c:multiLvlStrCache>
                <c:ptCount val="9"/>
                <c:lvl>
                  <c:pt idx="0">
                    <c:v>Divulgar, socializar y gestionar la información de las acciones generadas por el sector movilidad a escala local</c:v>
                  </c:pt>
                  <c:pt idx="1">
                    <c:v>Realizar jornadas informativas dirigidas a un público específico y encaminadas a:
1) Brindar una respuesta oportuna frente a una solicitud de la ciudadanía sobre los temas competentes a la Secretaría Distrital de Movilidad;
2) Brindar información sobre las</c:v>
                  </c:pt>
                  <c:pt idx="2">
                    <c:v>Realizar jornadas de sociaización de los procesos de gestión a escala local o distrital que tienen como finalidad el desarrollo de escenarios de retroalimentación de las acciones, medidas, proyectos o programas de la Secretaría Distrital de Movilidad. Esta</c:v>
                  </c:pt>
                  <c:pt idx="3">
                    <c:v>Adelantar acciones de seguimiento y control ciudadano: Son las actividades relacionadas con el seguimiento al desarrollo del proceso y estrategia de la rendición de cuentas, así como la evaluación de las acciones institucionales tanto por los participantes</c:v>
                  </c:pt>
                  <c:pt idx="4">
                    <c:v>Llevar a cabo audiencias públicas y escenarios de control social: Es la puesta en marcha de la estrategia de rendición de cuentas de la entidad, de acuerdo con las actividades definidas en la planeación que permita el dialogo con la ciudadanía. El dialogo </c:v>
                  </c:pt>
                  <c:pt idx="5">
                    <c:v>Habilitar canales de control social y rendición de cuentas</c:v>
                  </c:pt>
                  <c:pt idx="6">
                    <c:v>Elaborar un módulo que cuente con información relevante y de interés para la ciudadanía sobre el tema de seguridad vial, la normativa vigente, el Código Nacional de Tránsitos y las acciones que realiza la Secretaría de Movilidad frente al tema, promoviendo</c:v>
                  </c:pt>
                  <c:pt idx="7">
                    <c:v>Elaborar un módulo de movilidad incluyente y accesible que busca identificar la importancia de los componentes del sistema de movilidad para garantizar el derecho a la movilidad digna de todos los actores viales, teniendo en cuenta la diversidad humana y s</c:v>
                  </c:pt>
                  <c:pt idx="8">
                    <c:v>Elaborar un módulo de Movilidad Sostenible: Incluye contenidos relacionados con el cumplimiento de los Objetivos de Desarrollo Sostenible, en especial del N° 11 “Ciudades y comunidades sostenibles”, que permitan establecer interrelaciones de las dinámicas </c:v>
                  </c:pt>
                </c:lvl>
                <c:lvl>
                  <c:pt idx="0">
                    <c:v>1</c:v>
                  </c:pt>
                  <c:pt idx="3">
                    <c:v>2</c:v>
                  </c:pt>
                  <c:pt idx="6">
                    <c:v>3</c:v>
                  </c:pt>
                </c:lvl>
              </c:multiLvlStrCache>
            </c:multiLvlStrRef>
          </c:cat>
          <c:val>
            <c:numRef>
              <c:f>Movilidad!$C$26:$C$38</c:f>
              <c:numCache>
                <c:formatCode>_(* #,##0.00_);_(* \(#,##0.00\);_(* "-"??_);_(@_)</c:formatCode>
                <c:ptCount val="9"/>
                <c:pt idx="0">
                  <c:v>87.5</c:v>
                </c:pt>
                <c:pt idx="1">
                  <c:v>87.5</c:v>
                </c:pt>
                <c:pt idx="2">
                  <c:v>1.5</c:v>
                </c:pt>
                <c:pt idx="3">
                  <c:v>1</c:v>
                </c:pt>
                <c:pt idx="4">
                  <c:v>1</c:v>
                </c:pt>
                <c:pt idx="5">
                  <c:v>1</c:v>
                </c:pt>
                <c:pt idx="6">
                  <c:v>1</c:v>
                </c:pt>
                <c:pt idx="7">
                  <c:v>1</c:v>
                </c:pt>
                <c:pt idx="8">
                  <c:v>1</c:v>
                </c:pt>
              </c:numCache>
            </c:numRef>
          </c:val>
          <c:extLst>
            <c:ext xmlns:c16="http://schemas.microsoft.com/office/drawing/2014/chart" uri="{C3380CC4-5D6E-409C-BE32-E72D297353CC}">
              <c16:uniqueId val="{00000001-F5AF-43F9-9120-16D0772241D3}"/>
            </c:ext>
          </c:extLst>
        </c:ser>
        <c:dLbls>
          <c:showLegendKey val="0"/>
          <c:showVal val="0"/>
          <c:showCatName val="0"/>
          <c:showSerName val="0"/>
          <c:showPercent val="0"/>
          <c:showBubbleSize val="0"/>
        </c:dLbls>
        <c:gapWidth val="95"/>
        <c:overlap val="100"/>
        <c:axId val="36983184"/>
        <c:axId val="36995664"/>
      </c:barChart>
      <c:lineChart>
        <c:grouping val="standard"/>
        <c:varyColors val="0"/>
        <c:ser>
          <c:idx val="2"/>
          <c:order val="2"/>
          <c:tx>
            <c:strRef>
              <c:f>Movilidad!$D$25</c:f>
              <c:strCache>
                <c:ptCount val="1"/>
                <c:pt idx="0">
                  <c:v>Porcentaje de avance acumulado</c:v>
                </c:pt>
              </c:strCache>
            </c:strRef>
          </c:tx>
          <c:spPr>
            <a:ln w="28575" cap="rnd">
              <a:solidFill>
                <a:schemeClr val="tx1">
                  <a:lumMod val="65000"/>
                  <a:lumOff val="35000"/>
                </a:schemeClr>
              </a:solidFill>
              <a:round/>
            </a:ln>
            <a:effectLst/>
          </c:spPr>
          <c:marker>
            <c:spPr>
              <a:ln>
                <a:solidFill>
                  <a:schemeClr val="tx1"/>
                </a:solidFill>
              </a:ln>
            </c:spPr>
          </c:marker>
          <c:cat>
            <c:multiLvlStrRef>
              <c:f>Movilidad!$A$26:$A$38</c:f>
              <c:multiLvlStrCache>
                <c:ptCount val="9"/>
                <c:lvl>
                  <c:pt idx="0">
                    <c:v>Divulgar, socializar y gestionar la información de las acciones generadas por el sector movilidad a escala local</c:v>
                  </c:pt>
                  <c:pt idx="1">
                    <c:v>Realizar jornadas informativas dirigidas a un público específico y encaminadas a:
1) Brindar una respuesta oportuna frente a una solicitud de la ciudadanía sobre los temas competentes a la Secretaría Distrital de Movilidad;
2) Brindar información sobre las</c:v>
                  </c:pt>
                  <c:pt idx="2">
                    <c:v>Realizar jornadas de sociaización de los procesos de gestión a escala local o distrital que tienen como finalidad el desarrollo de escenarios de retroalimentación de las acciones, medidas, proyectos o programas de la Secretaría Distrital de Movilidad. Esta</c:v>
                  </c:pt>
                  <c:pt idx="3">
                    <c:v>Adelantar acciones de seguimiento y control ciudadano: Son las actividades relacionadas con el seguimiento al desarrollo del proceso y estrategia de la rendición de cuentas, así como la evaluación de las acciones institucionales tanto por los participantes</c:v>
                  </c:pt>
                  <c:pt idx="4">
                    <c:v>Llevar a cabo audiencias públicas y escenarios de control social: Es la puesta en marcha de la estrategia de rendición de cuentas de la entidad, de acuerdo con las actividades definidas en la planeación que permita el dialogo con la ciudadanía. El dialogo </c:v>
                  </c:pt>
                  <c:pt idx="5">
                    <c:v>Habilitar canales de control social y rendición de cuentas</c:v>
                  </c:pt>
                  <c:pt idx="6">
                    <c:v>Elaborar un módulo que cuente con información relevante y de interés para la ciudadanía sobre el tema de seguridad vial, la normativa vigente, el Código Nacional de Tránsitos y las acciones que realiza la Secretaría de Movilidad frente al tema, promoviendo</c:v>
                  </c:pt>
                  <c:pt idx="7">
                    <c:v>Elaborar un módulo de movilidad incluyente y accesible que busca identificar la importancia de los componentes del sistema de movilidad para garantizar el derecho a la movilidad digna de todos los actores viales, teniendo en cuenta la diversidad humana y s</c:v>
                  </c:pt>
                  <c:pt idx="8">
                    <c:v>Elaborar un módulo de Movilidad Sostenible: Incluye contenidos relacionados con el cumplimiento de los Objetivos de Desarrollo Sostenible, en especial del N° 11 “Ciudades y comunidades sostenibles”, que permitan establecer interrelaciones de las dinámicas </c:v>
                  </c:pt>
                </c:lvl>
                <c:lvl>
                  <c:pt idx="0">
                    <c:v>1</c:v>
                  </c:pt>
                  <c:pt idx="3">
                    <c:v>2</c:v>
                  </c:pt>
                  <c:pt idx="6">
                    <c:v>3</c:v>
                  </c:pt>
                </c:lvl>
              </c:multiLvlStrCache>
            </c:multiLvlStrRef>
          </c:cat>
          <c:val>
            <c:numRef>
              <c:f>Movilidad!$D$26:$D$38</c:f>
              <c:numCache>
                <c:formatCode>0%</c:formatCode>
                <c:ptCount val="9"/>
                <c:pt idx="0">
                  <c:v>0.58333333333333337</c:v>
                </c:pt>
                <c:pt idx="1">
                  <c:v>0.58333333333333337</c:v>
                </c:pt>
                <c:pt idx="2">
                  <c:v>1</c:v>
                </c:pt>
                <c:pt idx="3">
                  <c:v>0.33333333333333331</c:v>
                </c:pt>
                <c:pt idx="4">
                  <c:v>0.33333333333333331</c:v>
                </c:pt>
                <c:pt idx="5">
                  <c:v>0.33333333333333331</c:v>
                </c:pt>
                <c:pt idx="6">
                  <c:v>0.33333333333333331</c:v>
                </c:pt>
                <c:pt idx="7">
                  <c:v>0.33333333333333331</c:v>
                </c:pt>
                <c:pt idx="8">
                  <c:v>0.33333333333333331</c:v>
                </c:pt>
              </c:numCache>
            </c:numRef>
          </c:val>
          <c:smooth val="0"/>
          <c:extLst>
            <c:ext xmlns:c16="http://schemas.microsoft.com/office/drawing/2014/chart" uri="{C3380CC4-5D6E-409C-BE32-E72D297353CC}">
              <c16:uniqueId val="{00000002-F5AF-43F9-9120-16D0772241D3}"/>
            </c:ext>
          </c:extLst>
        </c:ser>
        <c:dLbls>
          <c:showLegendKey val="0"/>
          <c:showVal val="0"/>
          <c:showCatName val="0"/>
          <c:showSerName val="0"/>
          <c:showPercent val="0"/>
          <c:showBubbleSize val="0"/>
        </c:dLbls>
        <c:marker val="1"/>
        <c:smooth val="0"/>
        <c:axId val="1841826719"/>
        <c:axId val="1841817567"/>
      </c:lineChart>
      <c:valAx>
        <c:axId val="36995664"/>
        <c:scaling>
          <c:orientation val="minMax"/>
        </c:scaling>
        <c:delete val="1"/>
        <c:axPos val="l"/>
        <c:numFmt formatCode="0%" sourceLinked="1"/>
        <c:majorTickMark val="none"/>
        <c:minorTickMark val="none"/>
        <c:tickLblPos val="nextTo"/>
        <c:crossAx val="36983184"/>
        <c:crosses val="autoZero"/>
        <c:crossBetween val="between"/>
      </c:valAx>
      <c:catAx>
        <c:axId val="36983184"/>
        <c:scaling>
          <c:orientation val="minMax"/>
        </c:scaling>
        <c:delete val="0"/>
        <c:axPos val="b"/>
        <c:numFmt formatCode="General" sourceLinked="1"/>
        <c:majorTickMark val="none"/>
        <c:minorTickMark val="none"/>
        <c:tickLblPos val="nextTo"/>
        <c:crossAx val="36995664"/>
        <c:crosses val="autoZero"/>
        <c:auto val="1"/>
        <c:lblAlgn val="ctr"/>
        <c:lblOffset val="100"/>
        <c:tickMarkSkip val="1"/>
        <c:noMultiLvlLbl val="0"/>
      </c:catAx>
      <c:valAx>
        <c:axId val="1841817567"/>
        <c:scaling>
          <c:orientation val="minMax"/>
        </c:scaling>
        <c:delete val="0"/>
        <c:axPos val="r"/>
        <c:numFmt formatCode="0%" sourceLinked="1"/>
        <c:majorTickMark val="out"/>
        <c:minorTickMark val="none"/>
        <c:tickLblPos val="nextTo"/>
        <c:crossAx val="1841826719"/>
        <c:crosses val="max"/>
        <c:crossBetween val="between"/>
      </c:valAx>
      <c:catAx>
        <c:axId val="1841826719"/>
        <c:scaling>
          <c:orientation val="minMax"/>
        </c:scaling>
        <c:delete val="1"/>
        <c:axPos val="b"/>
        <c:numFmt formatCode="General" sourceLinked="1"/>
        <c:majorTickMark val="out"/>
        <c:minorTickMark val="none"/>
        <c:tickLblPos val="nextTo"/>
        <c:crossAx val="1841817567"/>
        <c:crosses val="autoZero"/>
        <c:auto val="1"/>
        <c:lblAlgn val="ctr"/>
        <c:lblOffset val="100"/>
        <c:noMultiLvlLbl val="0"/>
      </c:catAx>
      <c:dTable>
        <c:showHorzBorder val="1"/>
        <c:showVertBorder val="1"/>
        <c:showOutline val="1"/>
        <c:showKeys val="1"/>
      </c:dTable>
    </c:plotArea>
    <c:plotVisOnly val="1"/>
    <c:dispBlanksAs val="gap"/>
    <c:showDLblsOverMax val="0"/>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[20230207 Análisis grafico avances.xlsx]Salud!TablaDinámica2</c:name>
    <c:fmtId val="9"/>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dLblPos val="t"/>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8"/>
        <c:spPr>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4"/>
          </a:solidFill>
          <a:ln>
            <a:noFill/>
          </a:ln>
          <a:effectLst/>
        </c:spPr>
        <c:marker>
          <c:symbol val="none"/>
        </c:marker>
        <c:dLbl>
          <c:idx val="0"/>
          <c:spPr>
            <a:noFill/>
            <a:ln>
              <a:noFill/>
            </a:ln>
            <a:effectLst/>
          </c:spPr>
          <c:txPr>
            <a:bodyPr wrap="square" lIns="38100" tIns="19050" rIns="38100" bIns="19050" anchor="ctr">
              <a:spAutoFit/>
            </a:bodyPr>
            <a:lstStyle/>
            <a:p>
              <a:pPr>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6"/>
          </a:solidFill>
          <a:ln>
            <a:noFill/>
          </a:ln>
          <a:effectLst/>
        </c:spPr>
        <c:marker>
          <c:symbol val="none"/>
        </c:marker>
        <c:dLbl>
          <c:idx val="0"/>
          <c:spPr>
            <a:noFill/>
            <a:ln>
              <a:noFill/>
            </a:ln>
            <a:effectLst/>
          </c:spPr>
          <c:txPr>
            <a:bodyPr wrap="square" lIns="38100" tIns="19050" rIns="38100" bIns="19050" anchor="ctr">
              <a:spAutoFit/>
            </a:bodyPr>
            <a:lstStyle/>
            <a:p>
              <a:pPr>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11"/>
        <c:spPr>
          <a:ln w="28575" cap="rnd">
            <a:solidFill>
              <a:schemeClr val="tx1">
                <a:lumMod val="65000"/>
                <a:lumOff val="35000"/>
              </a:schemeClr>
            </a:solidFill>
            <a:round/>
          </a:ln>
          <a:effectLst/>
        </c:spPr>
        <c:marker>
          <c:symbol val="none"/>
        </c:marker>
        <c:dLbl>
          <c:idx val="0"/>
          <c:spPr>
            <a:noFill/>
            <a:ln>
              <a:noFill/>
            </a:ln>
            <a:effectLst/>
          </c:spPr>
          <c:txPr>
            <a:bodyPr wrap="square" lIns="38100" tIns="19050" rIns="38100" bIns="19050" anchor="ctr">
              <a:spAutoFit/>
            </a:bodyPr>
            <a:lstStyle/>
            <a:p>
              <a:pPr>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4"/>
          </a:solidFill>
          <a:ln>
            <a:noFill/>
          </a:ln>
          <a:effectLst/>
        </c:spPr>
        <c:marker>
          <c:symbol val="none"/>
        </c:marker>
        <c:dLbl>
          <c:idx val="0"/>
          <c:delete val="1"/>
          <c:extLst>
            <c:ext xmlns:c15="http://schemas.microsoft.com/office/drawing/2012/chart" uri="{CE6537A1-D6FC-4f65-9D91-7224C49458BB}"/>
          </c:extLst>
        </c:dLbl>
      </c:pivotFmt>
      <c:pivotFmt>
        <c:idx val="13"/>
        <c:spPr>
          <a:solidFill>
            <a:schemeClr val="accent6"/>
          </a:solidFill>
          <a:ln>
            <a:noFill/>
          </a:ln>
          <a:effectLst/>
        </c:spPr>
        <c:marker>
          <c:symbol val="none"/>
        </c:marker>
        <c:dLbl>
          <c:idx val="0"/>
          <c:delete val="1"/>
          <c:extLst>
            <c:ext xmlns:c15="http://schemas.microsoft.com/office/drawing/2012/chart" uri="{CE6537A1-D6FC-4f65-9D91-7224C49458BB}"/>
          </c:extLst>
        </c:dLbl>
      </c:pivotFmt>
      <c:pivotFmt>
        <c:idx val="14"/>
        <c:spPr>
          <a:ln w="28575" cap="rnd">
            <a:solidFill>
              <a:schemeClr val="tx1">
                <a:lumMod val="65000"/>
                <a:lumOff val="35000"/>
              </a:schemeClr>
            </a:solidFill>
            <a:round/>
          </a:ln>
          <a:effectLst/>
        </c:spPr>
        <c:marker>
          <c:symbol val="none"/>
        </c:marker>
        <c:dLbl>
          <c:idx val="0"/>
          <c:delete val="1"/>
          <c:extLst>
            <c:ext xmlns:c15="http://schemas.microsoft.com/office/drawing/2012/chart" uri="{CE6537A1-D6FC-4f65-9D91-7224C49458BB}"/>
          </c:extLst>
        </c:dLbl>
      </c:pivotFmt>
      <c:pivotFmt>
        <c:idx val="15"/>
        <c:spPr>
          <a:solidFill>
            <a:schemeClr val="accent4"/>
          </a:solidFill>
          <a:ln>
            <a:noFill/>
          </a:ln>
          <a:effectLst/>
        </c:spPr>
        <c:marker>
          <c:symbol val="none"/>
        </c:marker>
        <c:dLbl>
          <c:idx val="0"/>
          <c:delete val="1"/>
          <c:extLst>
            <c:ext xmlns:c15="http://schemas.microsoft.com/office/drawing/2012/chart" uri="{CE6537A1-D6FC-4f65-9D91-7224C49458BB}"/>
          </c:extLst>
        </c:dLbl>
      </c:pivotFmt>
      <c:pivotFmt>
        <c:idx val="16"/>
        <c:spPr>
          <a:solidFill>
            <a:schemeClr val="accent6"/>
          </a:solidFill>
          <a:ln>
            <a:noFill/>
          </a:ln>
          <a:effectLst/>
        </c:spPr>
        <c:marker>
          <c:symbol val="none"/>
        </c:marker>
        <c:dLbl>
          <c:idx val="0"/>
          <c:delete val="1"/>
          <c:extLst>
            <c:ext xmlns:c15="http://schemas.microsoft.com/office/drawing/2012/chart" uri="{CE6537A1-D6FC-4f65-9D91-7224C49458BB}"/>
          </c:extLst>
        </c:dLbl>
      </c:pivotFmt>
      <c:pivotFmt>
        <c:idx val="17"/>
        <c:spPr>
          <a:ln w="28575" cap="rnd">
            <a:solidFill>
              <a:schemeClr val="tx1">
                <a:lumMod val="65000"/>
                <a:lumOff val="35000"/>
              </a:schemeClr>
            </a:solidFill>
            <a:round/>
          </a:ln>
          <a:effectLst/>
        </c:spPr>
        <c:marker>
          <c:symbol val="none"/>
        </c:marker>
        <c:dLbl>
          <c:idx val="0"/>
          <c:delete val="1"/>
          <c:extLst>
            <c:ext xmlns:c15="http://schemas.microsoft.com/office/drawing/2012/chart" uri="{CE6537A1-D6FC-4f65-9D91-7224C49458BB}"/>
          </c:extLst>
        </c:dLbl>
      </c:pivotFmt>
      <c:pivotFmt>
        <c:idx val="18"/>
        <c:spPr>
          <a:solidFill>
            <a:schemeClr val="accent4"/>
          </a:solidFill>
          <a:ln>
            <a:noFill/>
          </a:ln>
          <a:effectLst/>
        </c:spPr>
        <c:marker>
          <c:symbol val="none"/>
        </c:marker>
        <c:dLbl>
          <c:idx val="0"/>
          <c:delete val="1"/>
          <c:extLst>
            <c:ext xmlns:c15="http://schemas.microsoft.com/office/drawing/2012/chart" uri="{CE6537A1-D6FC-4f65-9D91-7224C49458BB}"/>
          </c:extLst>
        </c:dLbl>
      </c:pivotFmt>
      <c:pivotFmt>
        <c:idx val="19"/>
        <c:spPr>
          <a:solidFill>
            <a:schemeClr val="accent6"/>
          </a:solidFill>
          <a:ln>
            <a:noFill/>
          </a:ln>
          <a:effectLst/>
        </c:spPr>
        <c:marker>
          <c:symbol val="none"/>
        </c:marker>
        <c:dLbl>
          <c:idx val="0"/>
          <c:delete val="1"/>
          <c:extLst>
            <c:ext xmlns:c15="http://schemas.microsoft.com/office/drawing/2012/chart" uri="{CE6537A1-D6FC-4f65-9D91-7224C49458BB}"/>
          </c:extLst>
        </c:dLbl>
      </c:pivotFmt>
      <c:pivotFmt>
        <c:idx val="20"/>
        <c:spPr>
          <a:ln w="28575" cap="rnd">
            <a:solidFill>
              <a:schemeClr val="tx1">
                <a:lumMod val="65000"/>
                <a:lumOff val="35000"/>
              </a:schemeClr>
            </a:solidFill>
            <a:round/>
          </a:ln>
          <a:effectLst/>
        </c:spPr>
        <c:marker>
          <c:spPr>
            <a:ln>
              <a:solidFill>
                <a:schemeClr val="tx1"/>
              </a:solidFill>
            </a:ln>
          </c:spPr>
        </c:marker>
        <c:dLbl>
          <c:idx val="0"/>
          <c:delete val="1"/>
          <c:extLst>
            <c:ext xmlns:c15="http://schemas.microsoft.com/office/drawing/2012/chart" uri="{CE6537A1-D6FC-4f65-9D91-7224C49458BB}"/>
          </c:extLst>
        </c:dLbl>
      </c:pivotFmt>
      <c:pivotFmt>
        <c:idx val="21"/>
        <c:spPr>
          <a:solidFill>
            <a:schemeClr val="accent4"/>
          </a:solidFill>
          <a:ln>
            <a:noFill/>
          </a:ln>
          <a:effectLst/>
        </c:spPr>
        <c:marker>
          <c:symbol val="none"/>
        </c:marker>
        <c:dLbl>
          <c:idx val="0"/>
          <c:delete val="1"/>
          <c:extLst>
            <c:ext xmlns:c15="http://schemas.microsoft.com/office/drawing/2012/chart" uri="{CE6537A1-D6FC-4f65-9D91-7224C49458BB}"/>
          </c:extLst>
        </c:dLbl>
      </c:pivotFmt>
      <c:pivotFmt>
        <c:idx val="22"/>
        <c:spPr>
          <a:solidFill>
            <a:schemeClr val="accent6"/>
          </a:solidFill>
          <a:ln>
            <a:noFill/>
          </a:ln>
          <a:effectLst/>
        </c:spPr>
        <c:marker>
          <c:symbol val="none"/>
        </c:marker>
        <c:dLbl>
          <c:idx val="0"/>
          <c:delete val="1"/>
          <c:extLst>
            <c:ext xmlns:c15="http://schemas.microsoft.com/office/drawing/2012/chart" uri="{CE6537A1-D6FC-4f65-9D91-7224C49458BB}"/>
          </c:extLst>
        </c:dLbl>
      </c:pivotFmt>
      <c:pivotFmt>
        <c:idx val="23"/>
        <c:spPr>
          <a:ln w="28575" cap="rnd">
            <a:solidFill>
              <a:schemeClr val="tx1">
                <a:lumMod val="65000"/>
                <a:lumOff val="35000"/>
              </a:schemeClr>
            </a:solidFill>
            <a:round/>
          </a:ln>
          <a:effectLst/>
        </c:spPr>
        <c:marker>
          <c:spPr>
            <a:ln>
              <a:solidFill>
                <a:schemeClr val="tx1"/>
              </a:solidFill>
            </a:ln>
          </c:spPr>
        </c:marker>
        <c:dLbl>
          <c:idx val="0"/>
          <c:delete val="1"/>
          <c:extLst>
            <c:ext xmlns:c15="http://schemas.microsoft.com/office/drawing/2012/chart" uri="{CE6537A1-D6FC-4f65-9D91-7224C49458BB}"/>
          </c:extLst>
        </c:dLbl>
      </c:pivotFmt>
      <c:pivotFmt>
        <c:idx val="24"/>
        <c:dLbl>
          <c:idx val="0"/>
          <c:delete val="1"/>
          <c:extLst>
            <c:ext xmlns:c15="http://schemas.microsoft.com/office/drawing/2012/chart" uri="{CE6537A1-D6FC-4f65-9D91-7224C49458BB}"/>
          </c:extLst>
        </c:dLbl>
      </c:pivotFmt>
      <c:pivotFmt>
        <c:idx val="25"/>
        <c:marker>
          <c:symbol val="none"/>
        </c:marker>
        <c:dLbl>
          <c:idx val="0"/>
          <c:delete val="1"/>
          <c:extLst>
            <c:ext xmlns:c15="http://schemas.microsoft.com/office/drawing/2012/chart" uri="{CE6537A1-D6FC-4f65-9D91-7224C49458BB}"/>
          </c:extLst>
        </c:dLbl>
      </c:pivotFmt>
      <c:pivotFmt>
        <c:idx val="26"/>
        <c:dLbl>
          <c:idx val="0"/>
          <c:delete val="1"/>
          <c:extLst>
            <c:ext xmlns:c15="http://schemas.microsoft.com/office/drawing/2012/chart" uri="{CE6537A1-D6FC-4f65-9D91-7224C49458BB}"/>
          </c:extLst>
        </c:dLbl>
      </c:pivotFmt>
      <c:pivotFmt>
        <c:idx val="27"/>
        <c:spPr>
          <a:solidFill>
            <a:srgbClr val="77C2ED"/>
          </a:solidFill>
        </c:spPr>
        <c:marker>
          <c:symbol val="none"/>
        </c:marker>
        <c:dLbl>
          <c:idx val="0"/>
          <c:spPr>
            <a:noFill/>
            <a:ln>
              <a:noFill/>
            </a:ln>
            <a:effectLst/>
          </c:spPr>
          <c:txPr>
            <a:bodyPr wrap="square" lIns="38100" tIns="19050" rIns="38100" bIns="19050" anchor="ctr">
              <a:spAutoFit/>
            </a:bodyPr>
            <a:lstStyle/>
            <a:p>
              <a:pPr>
                <a:defRPr sz="1600" b="1"/>
              </a:pPr>
              <a:endParaRPr lang="es-E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8"/>
        <c:marker>
          <c:symbol val="none"/>
        </c:marker>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29"/>
        <c:marker>
          <c:symbol val="none"/>
        </c:marker>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30"/>
        <c:marker>
          <c:symbol val="none"/>
        </c:marker>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31"/>
        <c:marker>
          <c:symbol val="none"/>
        </c:marker>
        <c:dLbl>
          <c:idx val="0"/>
          <c:delete val="1"/>
          <c:extLst>
            <c:ext xmlns:c15="http://schemas.microsoft.com/office/drawing/2012/chart" uri="{CE6537A1-D6FC-4f65-9D91-7224C49458BB}"/>
          </c:extLst>
        </c:dLbl>
      </c:pivotFmt>
      <c:pivotFmt>
        <c:idx val="32"/>
        <c:marker>
          <c:symbol val="none"/>
        </c:marker>
        <c:dLbl>
          <c:idx val="0"/>
          <c:delete val="1"/>
          <c:extLst>
            <c:ext xmlns:c15="http://schemas.microsoft.com/office/drawing/2012/chart" uri="{CE6537A1-D6FC-4f65-9D91-7224C49458BB}"/>
          </c:extLst>
        </c:dLbl>
      </c:pivotFmt>
      <c:pivotFmt>
        <c:idx val="33"/>
        <c:marker>
          <c:symbol val="none"/>
        </c:marker>
        <c:dLbl>
          <c:idx val="0"/>
          <c:delete val="1"/>
          <c:extLst>
            <c:ext xmlns:c15="http://schemas.microsoft.com/office/drawing/2012/chart" uri="{CE6537A1-D6FC-4f65-9D91-7224C49458BB}"/>
          </c:extLst>
        </c:dLbl>
      </c:pivotFmt>
    </c:pivotFmts>
    <c:plotArea>
      <c:layout/>
      <c:barChart>
        <c:barDir val="col"/>
        <c:grouping val="clustered"/>
        <c:varyColors val="0"/>
        <c:ser>
          <c:idx val="0"/>
          <c:order val="0"/>
          <c:tx>
            <c:strRef>
              <c:f>Salud!$B$25</c:f>
              <c:strCache>
                <c:ptCount val="1"/>
                <c:pt idx="0">
                  <c:v>Total</c:v>
                </c:pt>
              </c:strCache>
            </c:strRef>
          </c:tx>
          <c:spPr>
            <a:solidFill>
              <a:srgbClr val="77C2ED"/>
            </a:solidFill>
          </c:spPr>
          <c:invertIfNegative val="0"/>
          <c:dLbls>
            <c:spPr>
              <a:noFill/>
              <a:ln>
                <a:noFill/>
              </a:ln>
              <a:effectLst/>
            </c:spPr>
            <c:txPr>
              <a:bodyPr wrap="square" lIns="38100" tIns="19050" rIns="38100" bIns="19050" anchor="ctr">
                <a:spAutoFit/>
              </a:bodyPr>
              <a:lstStyle/>
              <a:p>
                <a:pPr>
                  <a:defRPr sz="1600" b="1"/>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Salud!$A$26:$A$32</c:f>
              <c:multiLvlStrCache>
                <c:ptCount val="4"/>
                <c:lvl>
                  <c:pt idx="0">
                    <c:v>Creación y desarrollo del ambiente digital de TIPS</c:v>
                  </c:pt>
                  <c:pt idx="1">
                    <c:v>Edición y publicación del “Periódico Participación al Día” con involucramiento y toma de decisiones de la ciudadanía.</c:v>
                  </c:pt>
                  <c:pt idx="2">
                    <c:v>Co-creación de proyectos de iniciativa comunitaria para el fortalecimiento de la participación en salud en los territorios, teniendo en cuenta organizaciones con enfoque poblacional, diferencial y de género. </c:v>
                  </c:pt>
                  <c:pt idx="3">
                    <c:v>Co-creación de proyectos de iniciativa comunitaria para el fortalecimiento de la participación en salud en los territorios, teniendo en cuenta organizaciones con enfoque poblacional, diferencial y de género. Implementados</c:v>
                  </c:pt>
                </c:lvl>
                <c:lvl>
                  <c:pt idx="0">
                    <c:v>1</c:v>
                  </c:pt>
                  <c:pt idx="2">
                    <c:v>2</c:v>
                  </c:pt>
                </c:lvl>
              </c:multiLvlStrCache>
            </c:multiLvlStrRef>
          </c:cat>
          <c:val>
            <c:numRef>
              <c:f>Salud!$B$26:$B$32</c:f>
              <c:numCache>
                <c:formatCode>0%</c:formatCode>
                <c:ptCount val="4"/>
                <c:pt idx="0">
                  <c:v>0.7</c:v>
                </c:pt>
                <c:pt idx="1">
                  <c:v>0.66666666666666663</c:v>
                </c:pt>
                <c:pt idx="2">
                  <c:v>0.65</c:v>
                </c:pt>
                <c:pt idx="3">
                  <c:v>0.4</c:v>
                </c:pt>
              </c:numCache>
            </c:numRef>
          </c:val>
          <c:extLst>
            <c:ext xmlns:c16="http://schemas.microsoft.com/office/drawing/2014/chart" uri="{C3380CC4-5D6E-409C-BE32-E72D297353CC}">
              <c16:uniqueId val="{00000000-F5AF-43F9-9120-16D0772241D3}"/>
            </c:ext>
          </c:extLst>
        </c:ser>
        <c:dLbls>
          <c:showLegendKey val="0"/>
          <c:showVal val="0"/>
          <c:showCatName val="0"/>
          <c:showSerName val="0"/>
          <c:showPercent val="0"/>
          <c:showBubbleSize val="0"/>
        </c:dLbls>
        <c:gapWidth val="95"/>
        <c:axId val="36983184"/>
        <c:axId val="36995664"/>
      </c:barChart>
      <c:valAx>
        <c:axId val="36995664"/>
        <c:scaling>
          <c:orientation val="minMax"/>
        </c:scaling>
        <c:delete val="1"/>
        <c:axPos val="l"/>
        <c:numFmt formatCode="0%" sourceLinked="1"/>
        <c:majorTickMark val="none"/>
        <c:minorTickMark val="none"/>
        <c:tickLblPos val="nextTo"/>
        <c:crossAx val="36983184"/>
        <c:crosses val="autoZero"/>
        <c:crossBetween val="between"/>
      </c:valAx>
      <c:catAx>
        <c:axId val="36983184"/>
        <c:scaling>
          <c:orientation val="minMax"/>
        </c:scaling>
        <c:delete val="1"/>
        <c:axPos val="b"/>
        <c:numFmt formatCode="General" sourceLinked="1"/>
        <c:majorTickMark val="none"/>
        <c:minorTickMark val="none"/>
        <c:tickLblPos val="nextTo"/>
        <c:crossAx val="36995664"/>
        <c:crosses val="autoZero"/>
        <c:auto val="1"/>
        <c:lblAlgn val="ctr"/>
        <c:lblOffset val="100"/>
        <c:noMultiLvlLbl val="0"/>
      </c:catAx>
    </c:plotArea>
    <c:plotVisOnly val="1"/>
    <c:dispBlanksAs val="gap"/>
    <c:showDLblsOverMax val="0"/>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[20230207 Análisis grafico avances.xlsx]Mujer!TablaDinámica2</c:name>
    <c:fmtId val="2"/>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dLblPos val="t"/>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8"/>
        <c:spPr>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4"/>
          </a:solidFill>
          <a:ln>
            <a:noFill/>
          </a:ln>
          <a:effectLst/>
        </c:spPr>
        <c:marker>
          <c:symbol val="none"/>
        </c:marker>
        <c:dLbl>
          <c:idx val="0"/>
          <c:spPr>
            <a:noFill/>
            <a:ln>
              <a:noFill/>
            </a:ln>
            <a:effectLst/>
          </c:spPr>
          <c:txPr>
            <a:bodyPr wrap="square" lIns="38100" tIns="19050" rIns="38100" bIns="19050" anchor="ctr">
              <a:spAutoFit/>
            </a:bodyPr>
            <a:lstStyle/>
            <a:p>
              <a:pPr>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6"/>
          </a:solidFill>
          <a:ln>
            <a:noFill/>
          </a:ln>
          <a:effectLst/>
        </c:spPr>
        <c:marker>
          <c:symbol val="none"/>
        </c:marker>
        <c:dLbl>
          <c:idx val="0"/>
          <c:spPr>
            <a:noFill/>
            <a:ln>
              <a:noFill/>
            </a:ln>
            <a:effectLst/>
          </c:spPr>
          <c:txPr>
            <a:bodyPr wrap="square" lIns="38100" tIns="19050" rIns="38100" bIns="19050" anchor="ctr">
              <a:spAutoFit/>
            </a:bodyPr>
            <a:lstStyle/>
            <a:p>
              <a:pPr>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11"/>
        <c:spPr>
          <a:ln w="28575" cap="rnd">
            <a:solidFill>
              <a:schemeClr val="tx1">
                <a:lumMod val="65000"/>
                <a:lumOff val="35000"/>
              </a:schemeClr>
            </a:solidFill>
            <a:round/>
          </a:ln>
          <a:effectLst/>
        </c:spPr>
        <c:marker>
          <c:symbol val="none"/>
        </c:marker>
        <c:dLbl>
          <c:idx val="0"/>
          <c:spPr>
            <a:noFill/>
            <a:ln>
              <a:noFill/>
            </a:ln>
            <a:effectLst/>
          </c:spPr>
          <c:txPr>
            <a:bodyPr wrap="square" lIns="38100" tIns="19050" rIns="38100" bIns="19050" anchor="ctr">
              <a:spAutoFit/>
            </a:bodyPr>
            <a:lstStyle/>
            <a:p>
              <a:pPr>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4"/>
          </a:solidFill>
          <a:ln>
            <a:noFill/>
          </a:ln>
          <a:effectLst/>
        </c:spPr>
        <c:marker>
          <c:symbol val="none"/>
        </c:marker>
        <c:dLbl>
          <c:idx val="0"/>
          <c:delete val="1"/>
          <c:extLst>
            <c:ext xmlns:c15="http://schemas.microsoft.com/office/drawing/2012/chart" uri="{CE6537A1-D6FC-4f65-9D91-7224C49458BB}"/>
          </c:extLst>
        </c:dLbl>
      </c:pivotFmt>
      <c:pivotFmt>
        <c:idx val="13"/>
        <c:spPr>
          <a:solidFill>
            <a:schemeClr val="accent6"/>
          </a:solidFill>
          <a:ln>
            <a:noFill/>
          </a:ln>
          <a:effectLst/>
        </c:spPr>
        <c:marker>
          <c:symbol val="none"/>
        </c:marker>
        <c:dLbl>
          <c:idx val="0"/>
          <c:delete val="1"/>
          <c:extLst>
            <c:ext xmlns:c15="http://schemas.microsoft.com/office/drawing/2012/chart" uri="{CE6537A1-D6FC-4f65-9D91-7224C49458BB}"/>
          </c:extLst>
        </c:dLbl>
      </c:pivotFmt>
      <c:pivotFmt>
        <c:idx val="14"/>
        <c:spPr>
          <a:ln w="28575" cap="rnd">
            <a:solidFill>
              <a:schemeClr val="tx1">
                <a:lumMod val="65000"/>
                <a:lumOff val="35000"/>
              </a:schemeClr>
            </a:solidFill>
            <a:round/>
          </a:ln>
          <a:effectLst/>
        </c:spPr>
        <c:marker>
          <c:symbol val="none"/>
        </c:marker>
        <c:dLbl>
          <c:idx val="0"/>
          <c:delete val="1"/>
          <c:extLst>
            <c:ext xmlns:c15="http://schemas.microsoft.com/office/drawing/2012/chart" uri="{CE6537A1-D6FC-4f65-9D91-7224C49458BB}"/>
          </c:extLst>
        </c:dLbl>
      </c:pivotFmt>
      <c:pivotFmt>
        <c:idx val="15"/>
        <c:spPr>
          <a:solidFill>
            <a:schemeClr val="accent4"/>
          </a:solidFill>
          <a:ln>
            <a:noFill/>
          </a:ln>
          <a:effectLst/>
        </c:spPr>
        <c:marker>
          <c:symbol val="none"/>
        </c:marker>
        <c:dLbl>
          <c:idx val="0"/>
          <c:delete val="1"/>
          <c:extLst>
            <c:ext xmlns:c15="http://schemas.microsoft.com/office/drawing/2012/chart" uri="{CE6537A1-D6FC-4f65-9D91-7224C49458BB}"/>
          </c:extLst>
        </c:dLbl>
      </c:pivotFmt>
      <c:pivotFmt>
        <c:idx val="16"/>
        <c:spPr>
          <a:solidFill>
            <a:schemeClr val="accent6"/>
          </a:solidFill>
          <a:ln>
            <a:noFill/>
          </a:ln>
          <a:effectLst/>
        </c:spPr>
        <c:marker>
          <c:symbol val="none"/>
        </c:marker>
        <c:dLbl>
          <c:idx val="0"/>
          <c:delete val="1"/>
          <c:extLst>
            <c:ext xmlns:c15="http://schemas.microsoft.com/office/drawing/2012/chart" uri="{CE6537A1-D6FC-4f65-9D91-7224C49458BB}"/>
          </c:extLst>
        </c:dLbl>
      </c:pivotFmt>
      <c:pivotFmt>
        <c:idx val="17"/>
        <c:spPr>
          <a:ln w="28575" cap="rnd">
            <a:solidFill>
              <a:schemeClr val="tx1">
                <a:lumMod val="65000"/>
                <a:lumOff val="35000"/>
              </a:schemeClr>
            </a:solidFill>
            <a:round/>
          </a:ln>
          <a:effectLst/>
        </c:spPr>
        <c:marker>
          <c:symbol val="none"/>
        </c:marker>
        <c:dLbl>
          <c:idx val="0"/>
          <c:delete val="1"/>
          <c:extLst>
            <c:ext xmlns:c15="http://schemas.microsoft.com/office/drawing/2012/chart" uri="{CE6537A1-D6FC-4f65-9D91-7224C49458BB}"/>
          </c:extLst>
        </c:dLbl>
      </c:pivotFmt>
      <c:pivotFmt>
        <c:idx val="18"/>
        <c:spPr>
          <a:solidFill>
            <a:schemeClr val="accent4"/>
          </a:solidFill>
          <a:ln>
            <a:noFill/>
          </a:ln>
          <a:effectLst/>
        </c:spPr>
        <c:marker>
          <c:symbol val="none"/>
        </c:marker>
        <c:dLbl>
          <c:idx val="0"/>
          <c:delete val="1"/>
          <c:extLst>
            <c:ext xmlns:c15="http://schemas.microsoft.com/office/drawing/2012/chart" uri="{CE6537A1-D6FC-4f65-9D91-7224C49458BB}"/>
          </c:extLst>
        </c:dLbl>
      </c:pivotFmt>
      <c:pivotFmt>
        <c:idx val="19"/>
        <c:spPr>
          <a:solidFill>
            <a:schemeClr val="accent6"/>
          </a:solidFill>
          <a:ln>
            <a:noFill/>
          </a:ln>
          <a:effectLst/>
        </c:spPr>
        <c:marker>
          <c:symbol val="none"/>
        </c:marker>
        <c:dLbl>
          <c:idx val="0"/>
          <c:delete val="1"/>
          <c:extLst>
            <c:ext xmlns:c15="http://schemas.microsoft.com/office/drawing/2012/chart" uri="{CE6537A1-D6FC-4f65-9D91-7224C49458BB}"/>
          </c:extLst>
        </c:dLbl>
      </c:pivotFmt>
      <c:pivotFmt>
        <c:idx val="20"/>
        <c:spPr>
          <a:ln w="28575" cap="rnd">
            <a:solidFill>
              <a:schemeClr val="tx1">
                <a:lumMod val="65000"/>
                <a:lumOff val="35000"/>
              </a:schemeClr>
            </a:solidFill>
            <a:round/>
          </a:ln>
          <a:effectLst/>
        </c:spPr>
        <c:marker>
          <c:spPr>
            <a:ln>
              <a:solidFill>
                <a:schemeClr val="tx1"/>
              </a:solidFill>
            </a:ln>
          </c:spPr>
        </c:marker>
        <c:dLbl>
          <c:idx val="0"/>
          <c:delete val="1"/>
          <c:extLst>
            <c:ext xmlns:c15="http://schemas.microsoft.com/office/drawing/2012/chart" uri="{CE6537A1-D6FC-4f65-9D91-7224C49458BB}"/>
          </c:extLst>
        </c:dLbl>
      </c:pivotFmt>
      <c:pivotFmt>
        <c:idx val="21"/>
        <c:spPr>
          <a:solidFill>
            <a:schemeClr val="accent4"/>
          </a:solidFill>
          <a:ln>
            <a:noFill/>
          </a:ln>
          <a:effectLst/>
        </c:spPr>
        <c:marker>
          <c:symbol val="none"/>
        </c:marker>
        <c:dLbl>
          <c:idx val="0"/>
          <c:delete val="1"/>
          <c:extLst>
            <c:ext xmlns:c15="http://schemas.microsoft.com/office/drawing/2012/chart" uri="{CE6537A1-D6FC-4f65-9D91-7224C49458BB}"/>
          </c:extLst>
        </c:dLbl>
      </c:pivotFmt>
      <c:pivotFmt>
        <c:idx val="22"/>
        <c:spPr>
          <a:solidFill>
            <a:schemeClr val="accent6"/>
          </a:solidFill>
          <a:ln>
            <a:noFill/>
          </a:ln>
          <a:effectLst/>
        </c:spPr>
        <c:marker>
          <c:symbol val="none"/>
        </c:marker>
        <c:dLbl>
          <c:idx val="0"/>
          <c:delete val="1"/>
          <c:extLst>
            <c:ext xmlns:c15="http://schemas.microsoft.com/office/drawing/2012/chart" uri="{CE6537A1-D6FC-4f65-9D91-7224C49458BB}"/>
          </c:extLst>
        </c:dLbl>
      </c:pivotFmt>
      <c:pivotFmt>
        <c:idx val="23"/>
        <c:spPr>
          <a:ln w="28575" cap="rnd">
            <a:solidFill>
              <a:schemeClr val="tx1">
                <a:lumMod val="65000"/>
                <a:lumOff val="35000"/>
              </a:schemeClr>
            </a:solidFill>
            <a:round/>
          </a:ln>
          <a:effectLst/>
        </c:spPr>
        <c:marker>
          <c:symbol val="none"/>
        </c:marker>
        <c:dLbl>
          <c:idx val="0"/>
          <c:delete val="1"/>
          <c:extLst>
            <c:ext xmlns:c15="http://schemas.microsoft.com/office/drawing/2012/chart" uri="{CE6537A1-D6FC-4f65-9D91-7224C49458BB}"/>
          </c:extLst>
        </c:dLbl>
      </c:pivotFmt>
      <c:pivotFmt>
        <c:idx val="24"/>
        <c:marker>
          <c:symbol val="none"/>
        </c:marker>
        <c:dLbl>
          <c:idx val="0"/>
          <c:delete val="1"/>
          <c:extLst>
            <c:ext xmlns:c15="http://schemas.microsoft.com/office/drawing/2012/chart" uri="{CE6537A1-D6FC-4f65-9D91-7224C49458BB}"/>
          </c:extLst>
        </c:dLbl>
      </c:pivotFmt>
      <c:pivotFmt>
        <c:idx val="25"/>
        <c:marker>
          <c:symbol val="none"/>
        </c:marker>
        <c:dLbl>
          <c:idx val="0"/>
          <c:delete val="1"/>
          <c:extLst>
            <c:ext xmlns:c15="http://schemas.microsoft.com/office/drawing/2012/chart" uri="{CE6537A1-D6FC-4f65-9D91-7224C49458BB}"/>
          </c:extLst>
        </c:dLbl>
      </c:pivotFmt>
      <c:pivotFmt>
        <c:idx val="26"/>
        <c:marker>
          <c:symbol val="none"/>
        </c:marker>
        <c:dLbl>
          <c:idx val="0"/>
          <c:spPr>
            <a:noFill/>
            <a:ln>
              <a:noFill/>
            </a:ln>
            <a:effectLst/>
          </c:spPr>
          <c:txPr>
            <a:bodyPr wrap="square" lIns="38100" tIns="19050" rIns="38100" bIns="19050" anchor="ctr">
              <a:spAutoFit/>
            </a:bodyPr>
            <a:lstStyle/>
            <a:p>
              <a:pPr>
                <a:defRPr/>
              </a:pPr>
              <a:endParaRPr lang="es-E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7"/>
        <c:marker>
          <c:symbol val="none"/>
        </c:marker>
        <c:dLbl>
          <c:idx val="0"/>
          <c:delete val="1"/>
          <c:extLst>
            <c:ext xmlns:c15="http://schemas.microsoft.com/office/drawing/2012/chart" uri="{CE6537A1-D6FC-4f65-9D91-7224C49458BB}"/>
          </c:extLst>
        </c:dLbl>
      </c:pivotFmt>
      <c:pivotFmt>
        <c:idx val="28"/>
        <c:spPr>
          <a:solidFill>
            <a:srgbClr val="C0A4CD"/>
          </a:solidFill>
        </c:spPr>
        <c:marker>
          <c:symbol val="none"/>
        </c:marker>
        <c:dLbl>
          <c:idx val="0"/>
          <c:spPr>
            <a:noFill/>
            <a:ln>
              <a:noFill/>
            </a:ln>
            <a:effectLst/>
          </c:spPr>
          <c:txPr>
            <a:bodyPr wrap="square" lIns="38100" tIns="19050" rIns="38100" bIns="19050" anchor="ctr">
              <a:spAutoFit/>
            </a:bodyPr>
            <a:lstStyle/>
            <a:p>
              <a:pPr>
                <a:defRPr/>
              </a:pPr>
              <a:endParaRPr lang="es-ES"/>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Mujer!$B$25</c:f>
              <c:strCache>
                <c:ptCount val="1"/>
                <c:pt idx="0">
                  <c:v>Total</c:v>
                </c:pt>
              </c:strCache>
            </c:strRef>
          </c:tx>
          <c:spPr>
            <a:solidFill>
              <a:srgbClr val="C0A4CD"/>
            </a:solidFill>
          </c:spPr>
          <c:invertIfNegative val="0"/>
          <c:dLbls>
            <c:spPr>
              <a:noFill/>
              <a:ln>
                <a:noFill/>
              </a:ln>
              <a:effectLst/>
            </c:spPr>
            <c:txPr>
              <a:bodyPr wrap="square" lIns="38100" tIns="19050" rIns="38100" bIns="19050" anchor="ctr">
                <a:spAutoFit/>
              </a:bodyPr>
              <a:lstStyle/>
              <a:p>
                <a:pPr>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Mujer!$A$26:$A$37</c:f>
              <c:multiLvlStrCache>
                <c:ptCount val="6"/>
                <c:lvl>
                  <c:pt idx="0">
                    <c:v>Realizar  acciones de asistencia técnica para promover la paridad en las instancias de participación local y Distrital y sus secretarias técnicas. </c:v>
                  </c:pt>
                  <c:pt idx="1">
                    <c:v>Acompañar técnicamnete a las Edilesas del distrito con el fin de promover acciones para la conformación de bancadas verticales e informales de mujeres. </c:v>
                  </c:pt>
                  <c:pt idx="2">
                    <c:v>Implementar la Clinica Política Liderar Par, desarrolando ciclos de formación dirigido a lideresas que buscan  integrar o hacen parte de  instancias de participación ciudadania y espacios de toma de decisión nacional, distrital y local. </c:v>
                  </c:pt>
                  <c:pt idx="3">
                    <c:v>Crear y asistir técnicamente a la Mesa Distrital Multipartidaria de Género para la promoción de la paridad y la igualdad de las mujeres en los partidos políticos </c:v>
                  </c:pt>
                  <c:pt idx="4">
                    <c:v>Asistir Técnicamente a actores locales en planeación y presupuesto participativo sensible al género </c:v>
                  </c:pt>
                  <c:pt idx="5">
                    <c:v>Conformar veedurías ciudadanas de mujeres para el seguimiento a la garantía de sus derechos.</c:v>
                  </c:pt>
                </c:lvl>
                <c:lvl>
                  <c:pt idx="0">
                    <c:v>1</c:v>
                  </c:pt>
                  <c:pt idx="1">
                    <c:v>2</c:v>
                  </c:pt>
                  <c:pt idx="2">
                    <c:v>3</c:v>
                  </c:pt>
                  <c:pt idx="3">
                    <c:v>4</c:v>
                  </c:pt>
                  <c:pt idx="4">
                    <c:v>5</c:v>
                  </c:pt>
                </c:lvl>
              </c:multiLvlStrCache>
            </c:multiLvlStrRef>
          </c:cat>
          <c:val>
            <c:numRef>
              <c:f>Mujer!$B$26:$B$37</c:f>
              <c:numCache>
                <c:formatCode>0%</c:formatCode>
                <c:ptCount val="6"/>
                <c:pt idx="0">
                  <c:v>0.66666666666666663</c:v>
                </c:pt>
                <c:pt idx="1">
                  <c:v>0.66666666666666663</c:v>
                </c:pt>
                <c:pt idx="2">
                  <c:v>0.73416666666666675</c:v>
                </c:pt>
                <c:pt idx="3">
                  <c:v>0.58333333333333337</c:v>
                </c:pt>
                <c:pt idx="4">
                  <c:v>1</c:v>
                </c:pt>
                <c:pt idx="5">
                  <c:v>1.3044444444444443</c:v>
                </c:pt>
              </c:numCache>
            </c:numRef>
          </c:val>
          <c:extLst>
            <c:ext xmlns:c16="http://schemas.microsoft.com/office/drawing/2014/chart" uri="{C3380CC4-5D6E-409C-BE32-E72D297353CC}">
              <c16:uniqueId val="{00000000-E598-455E-95D3-20A5A04528C0}"/>
            </c:ext>
          </c:extLst>
        </c:ser>
        <c:dLbls>
          <c:dLblPos val="inEnd"/>
          <c:showLegendKey val="0"/>
          <c:showVal val="1"/>
          <c:showCatName val="0"/>
          <c:showSerName val="0"/>
          <c:showPercent val="0"/>
          <c:showBubbleSize val="0"/>
        </c:dLbls>
        <c:gapWidth val="95"/>
        <c:overlap val="100"/>
        <c:axId val="36983184"/>
        <c:axId val="36995664"/>
      </c:barChart>
      <c:valAx>
        <c:axId val="36995664"/>
        <c:scaling>
          <c:orientation val="minMax"/>
        </c:scaling>
        <c:delete val="1"/>
        <c:axPos val="l"/>
        <c:numFmt formatCode="0%" sourceLinked="1"/>
        <c:majorTickMark val="none"/>
        <c:minorTickMark val="none"/>
        <c:tickLblPos val="nextTo"/>
        <c:crossAx val="36983184"/>
        <c:crosses val="autoZero"/>
        <c:crossBetween val="between"/>
      </c:valAx>
      <c:catAx>
        <c:axId val="36983184"/>
        <c:scaling>
          <c:orientation val="minMax"/>
        </c:scaling>
        <c:delete val="1"/>
        <c:axPos val="b"/>
        <c:numFmt formatCode="General" sourceLinked="1"/>
        <c:majorTickMark val="none"/>
        <c:minorTickMark val="none"/>
        <c:tickLblPos val="nextTo"/>
        <c:crossAx val="36995664"/>
        <c:crosses val="autoZero"/>
        <c:auto val="1"/>
        <c:lblAlgn val="ctr"/>
        <c:lblOffset val="100"/>
        <c:noMultiLvlLbl val="0"/>
      </c:catAx>
    </c:plotArea>
    <c:plotVisOnly val="1"/>
    <c:dispBlanksAs val="gap"/>
    <c:showDLblsOverMax val="0"/>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2268559</xdr:colOff>
      <xdr:row>84</xdr:row>
      <xdr:rowOff>171180</xdr:rowOff>
    </xdr:from>
    <xdr:to>
      <xdr:col>1</xdr:col>
      <xdr:colOff>1757429</xdr:colOff>
      <xdr:row>123</xdr:row>
      <xdr:rowOff>26830</xdr:rowOff>
    </xdr:to>
    <xdr:graphicFrame macro="">
      <xdr:nvGraphicFramePr>
        <xdr:cNvPr id="2" name="Gráfico 1">
          <a:extLst>
            <a:ext uri="{FF2B5EF4-FFF2-40B4-BE49-F238E27FC236}">
              <a16:creationId xmlns:a16="http://schemas.microsoft.com/office/drawing/2014/main" id="{FC53709E-33E5-309C-40BF-54C8911B32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3595687</xdr:colOff>
      <xdr:row>40</xdr:row>
      <xdr:rowOff>133350</xdr:rowOff>
    </xdr:from>
    <xdr:to>
      <xdr:col>0</xdr:col>
      <xdr:colOff>14827250</xdr:colOff>
      <xdr:row>67</xdr:row>
      <xdr:rowOff>66675</xdr:rowOff>
    </xdr:to>
    <xdr:graphicFrame macro="">
      <xdr:nvGraphicFramePr>
        <xdr:cNvPr id="4" name="Gráfico 1">
          <a:extLst>
            <a:ext uri="{FF2B5EF4-FFF2-40B4-BE49-F238E27FC236}">
              <a16:creationId xmlns:a16="http://schemas.microsoft.com/office/drawing/2014/main" id="{681EBDCF-AA26-49AE-81D8-3FEA1C5CC4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3595688</xdr:colOff>
      <xdr:row>40</xdr:row>
      <xdr:rowOff>133350</xdr:rowOff>
    </xdr:from>
    <xdr:to>
      <xdr:col>0</xdr:col>
      <xdr:colOff>12430126</xdr:colOff>
      <xdr:row>67</xdr:row>
      <xdr:rowOff>66675</xdr:rowOff>
    </xdr:to>
    <xdr:graphicFrame macro="">
      <xdr:nvGraphicFramePr>
        <xdr:cNvPr id="2" name="Gráfico 1">
          <a:extLst>
            <a:ext uri="{FF2B5EF4-FFF2-40B4-BE49-F238E27FC236}">
              <a16:creationId xmlns:a16="http://schemas.microsoft.com/office/drawing/2014/main" id="{50ED1442-16B4-4BCA-A9F6-859555C57F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1404938</xdr:colOff>
      <xdr:row>36</xdr:row>
      <xdr:rowOff>19050</xdr:rowOff>
    </xdr:from>
    <xdr:to>
      <xdr:col>0</xdr:col>
      <xdr:colOff>10239376</xdr:colOff>
      <xdr:row>62</xdr:row>
      <xdr:rowOff>142875</xdr:rowOff>
    </xdr:to>
    <xdr:graphicFrame macro="">
      <xdr:nvGraphicFramePr>
        <xdr:cNvPr id="2" name="Gráfico 1">
          <a:extLst>
            <a:ext uri="{FF2B5EF4-FFF2-40B4-BE49-F238E27FC236}">
              <a16:creationId xmlns:a16="http://schemas.microsoft.com/office/drawing/2014/main" id="{3CB8A9A2-A023-43A0-B3CD-D5F5FBEF2C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1404937</xdr:colOff>
      <xdr:row>39</xdr:row>
      <xdr:rowOff>138112</xdr:rowOff>
    </xdr:from>
    <xdr:to>
      <xdr:col>0</xdr:col>
      <xdr:colOff>9096375</xdr:colOff>
      <xdr:row>63</xdr:row>
      <xdr:rowOff>133350</xdr:rowOff>
    </xdr:to>
    <xdr:graphicFrame macro="">
      <xdr:nvGraphicFramePr>
        <xdr:cNvPr id="4" name="Gráfico 3">
          <a:extLst>
            <a:ext uri="{FF2B5EF4-FFF2-40B4-BE49-F238E27FC236}">
              <a16:creationId xmlns:a16="http://schemas.microsoft.com/office/drawing/2014/main" id="{FCD7F095-1944-0B96-A1E7-FF67C9BC41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sers\Sebastian%2520Malpica\Downloads\5.%25202022_Herramienta%2520PSI%25201803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ites\EquipoGABO\Documentos%2520compartidos\General\Monitor%2520GAB\Monitor%2520GAB%25202022\2.%2520Monitor%2520GAB%2520-%2520Seguimiento\2022_06_Consolidado_Herramienta%2520PAGAB%2520DEF%2520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ciones"/>
      <sheetName val="ÍNDICE_CARO"/>
      <sheetName val="INDICE_SANDRA"/>
      <sheetName val="BD"/>
      <sheetName val="RepConsolidado"/>
      <sheetName val="BD-BI"/>
      <sheetName val="BD_Actividades"/>
      <sheetName val="Visor HV"/>
      <sheetName val="Ficha ID"/>
      <sheetName val="Visor Retro"/>
      <sheetName val="Listas"/>
      <sheetName val="VisorGerente"/>
      <sheetName val="7867"/>
      <sheetName val="7868"/>
      <sheetName val="7869"/>
      <sheetName val="7870"/>
      <sheetName val="7871"/>
      <sheetName val="7872"/>
      <sheetName val="7873"/>
      <sheetName val="Visor Interno SPI"/>
      <sheetName val="R_7867"/>
      <sheetName val="R_7868"/>
      <sheetName val="R_7869"/>
      <sheetName val="R_7870"/>
      <sheetName val="R_7871"/>
      <sheetName val="R_7872"/>
      <sheetName val="R_7873"/>
      <sheetName val="Tabla Dinamic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_Seg (2)"/>
      <sheetName val="Portada"/>
      <sheetName val="HV"/>
      <sheetName val="FIcha"/>
      <sheetName val="BD"/>
      <sheetName val="Listas"/>
      <sheetName val="TD"/>
      <sheetName val="ProgDec"/>
      <sheetName val="ProgDecv1"/>
      <sheetName val="ProgComp"/>
      <sheetName val="RETRO"/>
      <sheetName val="ProgPAGAB"/>
      <sheetName val="ProgOGP"/>
      <sheetName val="SegPAGAB"/>
      <sheetName val="Consolidador"/>
      <sheetName val="TD1"/>
      <sheetName val="Hoja3"/>
      <sheetName val="Hoja2"/>
      <sheetName val="Balance"/>
      <sheetName val="BD_OGP"/>
      <sheetName val="Hoja1"/>
      <sheetName val="BDSe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onica Mora" refreshedDate="44965.098353356479" createdVersion="8" refreshedVersion="8" minRefreshableVersion="3" recordCount="19" xr:uid="{ACE0128A-F079-4AFF-B336-DA77B5BA8956}">
  <cacheSource type="worksheet">
    <worksheetSource ref="A2:T21" sheet="Base"/>
  </cacheSource>
  <cacheFields count="17">
    <cacheField name="Compromiso" numFmtId="0">
      <sharedItems count="3">
        <s v="Bogotá 50/50: Ruta de paridad de género en el gobierno abierto"/>
        <s v="Territorios de innovación y participación en salud - TIPS"/>
        <s v="Información y participación para la seguridad víal"/>
      </sharedItems>
    </cacheField>
    <cacheField name="Hito" numFmtId="0">
      <sharedItems containsSemiMixedTypes="0" containsString="0" containsNumber="1" containsInteger="1" minValue="1" maxValue="5" count="5">
        <n v="1"/>
        <n v="2"/>
        <n v="3"/>
        <n v="4"/>
        <n v="5"/>
      </sharedItems>
    </cacheField>
    <cacheField name="Hito_Desc" numFmtId="0">
      <sharedItems/>
    </cacheField>
    <cacheField name="Acción" numFmtId="0">
      <sharedItems count="19" longText="1">
        <s v="Realizar  acciones de asistencia técnica para promover la paridad en las instancias de participación local y Distrital y sus secretarias técnicas. "/>
        <s v="Acompañar técnicamnete a las Edilesas del distrito con el fin de promover acciones para la conformación de bancadas verticales e informales de mujeres. "/>
        <s v="Implementar la Clinica Política Liderar Par, desarrolando ciclos de formación dirigido a lideresas que buscan  integrar o hacen parte de  instancias de participación ciudadania y espacios de toma de decisión nacional, distrital y local. "/>
        <s v="Crear y asistir técnicamente a la Mesa Distrital Multipartidaria de Género para la promoción de la paridad y la igualdad de las mujeres en los partidos políticos "/>
        <s v="Asistir Técnicamente a actores locales en planeación y presupuesto participativo sensible al género "/>
        <s v="Conformar veedurías ciudadanas de mujeres para el seguimiento a la garantía de sus derechos."/>
        <s v="Creación y desarrollo del ambiente digital de TIPS"/>
        <s v="Edición y publicación del “Periódico Participación al Día” con involucramiento y toma de decisiones de la ciudadanía."/>
        <s v="Co-creación de proyectos de iniciativa comunitaria para el fortalecimiento de la participación en salud en los territorios, teniendo en cuenta organizaciones con enfoque poblacional, diferencial y de género. "/>
        <s v="Co-creación de proyectos de iniciativa comunitaria para el fortalecimiento de la participación en salud en los territorios, teniendo en cuenta organizaciones con enfoque poblacional, diferencial y de género. Implementados"/>
        <s v="Divulgar, socializar y gestionar la información de las acciones generadas por el sector movilidad a escala local"/>
        <s v="Realizar jornadas informativas dirigidas a un público específico y encaminadas a:_x000a_1) Brindar una respuesta oportuna frente a una solicitud de la ciudadanía sobre los temas competentes a la Secretaría Distrital de Movilidad;_x000a_2) Brindar información sobre las características y dinámicas inherentes a la ejecución de proyectos por parte de la secretaria y el sector; y_x000a_3) Informar sobre los cambios y alternativas relacionadas con la movilidad en zonas específicas a razón de la implantación de proyectos o medidas particulares._x000a_En lo posible, estas actividades se desarrollarán con la compañía de las Alcaldías Locales o las entidades que tengan competencia en los temas a desarrollar."/>
        <s v="Realizar jornadas de sociaización de los procesos de gestión a escala local o distrital que tienen como finalidad el desarrollo de escenarios de retroalimentación de las acciones, medidas, proyectos o programas de la Secretaría Distrital de Movilidad. Estas jornadas pueden ser complementarias de las jornadas de información o divulgación a la ciudadanía, y buscan generar canales de información bidireccionales. Las jornadas de socialzación pueden recurrir a diferentes metodologías y escenarios, que incluyen recorridos, reuniones, visitas en campo, mesas de trabajo, entre otros. Igualmente, en estas jornadas de socialización se busca construir los canalés de diálogo, participación con la población directa o indirectamente involucrada en la ejecución de proyectos y promover escenarios de articulación al interior de la Entidad, como procesos de coordinación interinstitucional a nivel local o distrital."/>
        <s v="Adelantar acciones de seguimiento y control ciudadano: Son las actividades relacionadas con el seguimiento al desarrollo del proceso y estrategia de la rendición de cuentas, así como la evaluación de las acciones institucionales tanto por los participantes como de los representantes de la entidad. También incluyen el seguimiento a los compromisos adquiridos en los espacios de participación ciudadana con los grupos de valor y de interés, y la evaluación de la contribución de la rendición de cuentas a la gestión de la entidad bajo un enfoque de resultado impacto. Adicionalmente, con el fin de realizar un seguimiento a los compromisos pactados entre la ciudadanía y la Secretaría de Movilidad, esta última realiza un proceso de retroalimentación de dichos compromisos resultantes de las audiencias públicas, a través de la plataforma COLIBRÍ, herramienta de la Veeduría Distrital que dinamiza el diálogo entre las dos partes, genera alertas de posibles incumplimientos, y realiza propuestas de mejora en la gestión pública. "/>
        <s v="Llevar a cabo audiencias públicas y escenarios de control social: Es la puesta en marcha de la estrategia de rendición de cuentas de la entidad, de acuerdo con las actividades definidas en la planeación que permita el dialogo con la ciudadanía. El dialogo ciudadano es el primer paso en el que la ciudadanía puede expresar cuáles son las necesidades de la comunidad en materia de movilidad, logrando que estas inquietudes sean gestionadas al interior de la entidad con las dependencias correspondientes o las entidades del sector competentes. El resultado de esta gestión es lo que se presenta en la rendición de cuentas. En estos diálogos se ejecutan las acciones de publicación, difusión y comunicación de información, así como el desarrollo de espacios de diálogo con la participación de los grupos de valor y de interés."/>
        <s v="Habilitar canales de control social y rendición de cuentas"/>
        <s v="Elaborar un módulo que cuente con información relevante y de interés para la ciudadanía sobre el tema de seguridad vial, la normativa vigente, el Código Nacional de Tránsitos y las acciones que realiza la Secretaría de Movilidad frente al tema, promoviendo cambios conductuales en torno a la perspectiva de la visión cero, una política internacional que rechaza la pérdida de vidas en el tráfico y que capacita sobre temas como: pasar por cruces peatonales, reducir la velocidad, el por qué y para qué de las señales de tránsito, la normativa, entre otros."/>
        <s v="Elaborar un módulo de movilidad incluyente y accesible que busca identificar la importancia de los componentes del sistema de movilidad para garantizar el derecho a la movilidad digna de todos los actores viales, teniendo en cuenta la diversidad humana y sin barreras para todas las personas."/>
        <s v="Elaborar un módulo de Movilidad Sostenible: Incluye contenidos relacionados con el cumplimiento de los Objetivos de Desarrollo Sostenible, en especial del N° 11 “Ciudades y comunidades sostenibles”, que permitan establecer interrelaciones de las dinámicas de la movilidad para el desarrollo sostenible desde los ámbitos medioambientales y socioculturales, tales como sistemas de transporte seguros, asequibles y accesibles, con especial énfasis en las necesidades de las personas en situación vulnerable y de aquellos que requieren un enfoque diferencial."/>
      </sharedItems>
    </cacheField>
    <cacheField name="Prog_2021" numFmtId="0">
      <sharedItems containsSemiMixedTypes="0" containsString="0" containsNumber="1" containsInteger="1" minValue="0" maxValue="1200"/>
    </cacheField>
    <cacheField name="Prog_2022" numFmtId="0">
      <sharedItems containsSemiMixedTypes="0" containsString="0" containsNumber="1" containsInteger="1" minValue="0" maxValue="1200"/>
    </cacheField>
    <cacheField name="Prog_2023" numFmtId="0">
      <sharedItems containsSemiMixedTypes="0" containsString="0" containsNumber="1" containsInteger="1" minValue="0" maxValue="1200"/>
    </cacheField>
    <cacheField name="Total_Prog" numFmtId="0">
      <sharedItems containsSemiMixedTypes="0" containsString="0" containsNumber="1" containsInteger="1" minValue="1" maxValue="3600"/>
    </cacheField>
    <cacheField name="Avance_anual_2021" numFmtId="0">
      <sharedItems containsSemiMixedTypes="0" containsString="0" containsNumber="1" containsInteger="1" minValue="0" maxValue="1200"/>
    </cacheField>
    <cacheField name="Avance_anual_2022" numFmtId="0">
      <sharedItems containsSemiMixedTypes="0" containsString="0" containsNumber="1" containsInteger="1" minValue="0" maxValue="1154"/>
    </cacheField>
    <cacheField name="Total_avance_2021_2022" numFmtId="0">
      <sharedItems containsSemiMixedTypes="0" containsString="0" containsNumber="1" minValue="1" maxValue="2354"/>
    </cacheField>
    <cacheField name="Porcentaje de cumplimiento general (al corte)" numFmtId="9">
      <sharedItems containsSemiMixedTypes="0" containsString="0" containsNumber="1" minValue="0.33333333333333331" maxValue="1.5"/>
    </cacheField>
    <cacheField name="Porcentaje de cumplimiento 2021" numFmtId="9">
      <sharedItems containsSemiMixedTypes="0" containsString="0" containsNumber="1" minValue="0.66666666666666663" maxValue="1"/>
    </cacheField>
    <cacheField name="Porcentaje de cumplimiento 2022" numFmtId="9">
      <sharedItems containsSemiMixedTypes="0" containsString="0" containsNumber="1" minValue="0" maxValue="2"/>
    </cacheField>
    <cacheField name="Porcentaje de avance 2021-2023" numFmtId="9">
      <sharedItems containsSemiMixedTypes="0" containsString="0" containsNumber="1" minValue="0.33333333333333331" maxValue="1"/>
    </cacheField>
    <cacheField name="Ponderación vertical acciones %" numFmtId="9">
      <sharedItems containsSemiMixedTypes="0" containsString="0" containsNumber="1" minValue="0.1111111111111111" maxValue="0.25"/>
    </cacheField>
    <cacheField name="Avance ponderado acumulado%" numFmtId="9">
      <sharedItems containsSemiMixedTypes="0" containsString="0" containsNumber="1" minValue="3.7037037037037035E-2" maxValue="0.16666666666666666"/>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onica Mora" refreshedDate="44965.108626157409" createdVersion="8" refreshedVersion="8" minRefreshableVersion="3" recordCount="24" xr:uid="{C5181309-74BF-4132-BB67-B078C1C224E5}">
  <cacheSource type="worksheet">
    <worksheetSource ref="A2:T26" sheet="Base"/>
  </cacheSource>
  <cacheFields count="17">
    <cacheField name="Compromiso" numFmtId="0">
      <sharedItems count="4">
        <s v="Bogotá 50/50: Ruta de paridad de género en el gobierno abierto"/>
        <s v="Territorios de innovación y participación en salud - TIPS"/>
        <s v="Información y participación para la seguridad víal"/>
        <s v="Inteligencia colectiva para la resignificación del espacio público"/>
      </sharedItems>
    </cacheField>
    <cacheField name="Hito" numFmtId="0">
      <sharedItems containsSemiMixedTypes="0" containsString="0" containsNumber="1" containsInteger="1" minValue="1" maxValue="5" count="5">
        <n v="1"/>
        <n v="2"/>
        <n v="3"/>
        <n v="4"/>
        <n v="5"/>
      </sharedItems>
    </cacheField>
    <cacheField name="Hito_Desc" numFmtId="0">
      <sharedItems/>
    </cacheField>
    <cacheField name="Acción" numFmtId="0">
      <sharedItems count="24" longText="1">
        <s v="Realizar  acciones de asistencia técnica para promover la paridad en las instancias de participación local y Distrital y sus secretarias técnicas. "/>
        <s v="Acompañar técnicamnete a las Edilesas del distrito con el fin de promover acciones para la conformación de bancadas verticales e informales de mujeres. "/>
        <s v="Implementar la Clinica Política Liderar Par, desarrolando ciclos de formación dirigido a lideresas que buscan  integrar o hacen parte de  instancias de participación ciudadania y espacios de toma de decisión nacional, distrital y local. "/>
        <s v="Crear y asistir técnicamente a la Mesa Distrital Multipartidaria de Género para la promoción de la paridad y la igualdad de las mujeres en los partidos políticos "/>
        <s v="Asistir Técnicamente a actores locales en planeación y presupuesto participativo sensible al género "/>
        <s v="Conformar veedurías ciudadanas de mujeres para el seguimiento a la garantía de sus derechos."/>
        <s v="Creación y desarrollo del ambiente digital de TIPS"/>
        <s v="Edición y publicación del “Periódico Participación al Día” con involucramiento y toma de decisiones de la ciudadanía."/>
        <s v="Co-creación de proyectos de iniciativa comunitaria para el fortalecimiento de la participación en salud en los territorios, teniendo en cuenta organizaciones con enfoque poblacional, diferencial y de género. "/>
        <s v="Co-creación de proyectos de iniciativa comunitaria para el fortalecimiento de la participación en salud en los territorios, teniendo en cuenta organizaciones con enfoque poblacional, diferencial y de género. Implementados"/>
        <s v="Divulgar, socializar y gestionar la información de las acciones generadas por el sector movilidad a escala local"/>
        <s v="Realizar jornadas informativas dirigidas a un público específico y encaminadas a:_x000a_1) Brindar una respuesta oportuna frente a una solicitud de la ciudadanía sobre los temas competentes a la Secretaría Distrital de Movilidad;_x000a_2) Brindar información sobre las características y dinámicas inherentes a la ejecución de proyectos por parte de la secretaria y el sector; y_x000a_3) Informar sobre los cambios y alternativas relacionadas con la movilidad en zonas específicas a razón de la implantación de proyectos o medidas particulares._x000a_En lo posible, estas actividades se desarrollarán con la compañía de las Alcaldías Locales o las entidades que tengan competencia en los temas a desarrollar."/>
        <s v="Realizar jornadas de sociaización de los procesos de gestión a escala local o distrital que tienen como finalidad el desarrollo de escenarios de retroalimentación de las acciones, medidas, proyectos o programas de la Secretaría Distrital de Movilidad. Estas jornadas pueden ser complementarias de las jornadas de información o divulgación a la ciudadanía, y buscan generar canales de información bidireccionales. Las jornadas de socialzación pueden recurrir a diferentes metodologías y escenarios, que incluyen recorridos, reuniones, visitas en campo, mesas de trabajo, entre otros. Igualmente, en estas jornadas de socialización se busca construir los canalés de diálogo, participación con la población directa o indirectamente involucrada en la ejecución de proyectos y promover escenarios de articulación al interior de la Entidad, como procesos de coordinación interinstitucional a nivel local o distrital."/>
        <s v="Adelantar acciones de seguimiento y control ciudadano: Son las actividades relacionadas con el seguimiento al desarrollo del proceso y estrategia de la rendición de cuentas, así como la evaluación de las acciones institucionales tanto por los participantes como de los representantes de la entidad. También incluyen el seguimiento a los compromisos adquiridos en los espacios de participación ciudadana con los grupos de valor y de interés, y la evaluación de la contribución de la rendición de cuentas a la gestión de la entidad bajo un enfoque de resultado impacto. Adicionalmente, con el fin de realizar un seguimiento a los compromisos pactados entre la ciudadanía y la Secretaría de Movilidad, esta última realiza un proceso de retroalimentación de dichos compromisos resultantes de las audiencias públicas, a través de la plataforma COLIBRÍ, herramienta de la Veeduría Distrital que dinamiza el diálogo entre las dos partes, genera alertas de posibles incumplimientos, y realiza propuestas de mejora en la gestión pública. "/>
        <s v="Llevar a cabo audiencias públicas y escenarios de control social: Es la puesta en marcha de la estrategia de rendición de cuentas de la entidad, de acuerdo con las actividades definidas en la planeación que permita el dialogo con la ciudadanía. El dialogo ciudadano es el primer paso en el que la ciudadanía puede expresar cuáles son las necesidades de la comunidad en materia de movilidad, logrando que estas inquietudes sean gestionadas al interior de la entidad con las dependencias correspondientes o las entidades del sector competentes. El resultado de esta gestión es lo que se presenta en la rendición de cuentas. En estos diálogos se ejecutan las acciones de publicación, difusión y comunicación de información, así como el desarrollo de espacios de diálogo con la participación de los grupos de valor y de interés."/>
        <s v="Habilitar canales de control social y rendición de cuentas"/>
        <s v="Elaborar un módulo que cuente con información relevante y de interés para la ciudadanía sobre el tema de seguridad vial, la normativa vigente, el Código Nacional de Tránsitos y las acciones que realiza la Secretaría de Movilidad frente al tema, promoviendo cambios conductuales en torno a la perspectiva de la visión cero, una política internacional que rechaza la pérdida de vidas en el tráfico y que capacita sobre temas como: pasar por cruces peatonales, reducir la velocidad, el por qué y para qué de las señales de tránsito, la normativa, entre otros."/>
        <s v="Elaborar un módulo de movilidad incluyente y accesible que busca identificar la importancia de los componentes del sistema de movilidad para garantizar el derecho a la movilidad digna de todos los actores viales, teniendo en cuenta la diversidad humana y sin barreras para todas las personas."/>
        <s v="Elaborar un módulo de Movilidad Sostenible: Incluye contenidos relacionados con el cumplimiento de los Objetivos de Desarrollo Sostenible, en especial del N° 11 “Ciudades y comunidades sostenibles”, que permitan establecer interrelaciones de las dinámicas de la movilidad para el desarrollo sostenible desde los ámbitos medioambientales y socioculturales, tales como sistemas de transporte seguros, asequibles y accesibles, con especial énfasis en las necesidades de las personas en situación vulnerable y de aquellos que requieren un enfoque diferencial."/>
        <s v="Identificar la ruta de viaje: Reconocimiento de problemáticas y necesidades territoriales asociadas a la comprensión del territorio en perspectiva _x000a_de sus poblaciones a fin de responder de forma pertinente acogiendo y valorando la diversidad y las oportunidades de respuesta que impacten efectivamente en la calidad de vida de las personas en los_x000a_territorios."/>
        <s v="Acercamiento territorial: socialización de las estrategias de intervención en los territorios priorizados y/o recorridos territoriales y/o talleres con actores sociales, propendiendo por la inclusión, el reconocimiento de los interlocutores y la generación de escenarios de retroalimentación, de manera que la entidad y la ciudadanía logren canales útiles para el diálogo y el trabajo colaborativo. "/>
        <s v="Planeación y desarrollo de acciones que promuevan la integración social, la participación ciudadana para la apropiación y sostenibilidad de las intervenciones del hábitat."/>
        <s v="Construir sobre lo construido: Intervención en los territorios y activación comunitaria"/>
        <s v="Entregar obras y convertirlas en los espacios adecuados para la toma información de las percepciones y retroalimentación de las comunidades con respecto al desarrollo del proceso"/>
      </sharedItems>
    </cacheField>
    <cacheField name="Prog_2021" numFmtId="0">
      <sharedItems containsSemiMixedTypes="0" containsString="0" containsNumber="1" containsInteger="1" minValue="0" maxValue="1200"/>
    </cacheField>
    <cacheField name="Prog_2022" numFmtId="0">
      <sharedItems containsSemiMixedTypes="0" containsString="0" containsNumber="1" containsInteger="1" minValue="0" maxValue="1200"/>
    </cacheField>
    <cacheField name="Prog_2023" numFmtId="0">
      <sharedItems containsSemiMixedTypes="0" containsString="0" containsNumber="1" containsInteger="1" minValue="0" maxValue="1200"/>
    </cacheField>
    <cacheField name="Total_Prog" numFmtId="0">
      <sharedItems containsSemiMixedTypes="0" containsString="0" containsNumber="1" containsInteger="1" minValue="1" maxValue="3600"/>
    </cacheField>
    <cacheField name="Avance_anual_2021" numFmtId="0">
      <sharedItems containsSemiMixedTypes="0" containsString="0" containsNumber="1" containsInteger="1" minValue="0" maxValue="1200"/>
    </cacheField>
    <cacheField name="Avance_anual_2022" numFmtId="0">
      <sharedItems containsSemiMixedTypes="0" containsString="0" containsNumber="1" containsInteger="1" minValue="0" maxValue="1154"/>
    </cacheField>
    <cacheField name="Total_avance_2021_2022" numFmtId="0">
      <sharedItems containsSemiMixedTypes="0" containsString="0" containsNumber="1" minValue="1" maxValue="2354"/>
    </cacheField>
    <cacheField name="Porcentaje de cumplimiento general (al corte)" numFmtId="9">
      <sharedItems containsSemiMixedTypes="0" containsString="0" containsNumber="1" minValue="0.33333333333333331" maxValue="1.5"/>
    </cacheField>
    <cacheField name="Porcentaje de cumplimiento 2021" numFmtId="9">
      <sharedItems containsSemiMixedTypes="0" containsString="0" containsNumber="1" minValue="0.66666666666666663" maxValue="1"/>
    </cacheField>
    <cacheField name="Porcentaje de cumplimiento 2022" numFmtId="9">
      <sharedItems containsSemiMixedTypes="0" containsString="0" containsNumber="1" minValue="0" maxValue="2"/>
    </cacheField>
    <cacheField name="Porcentaje de avance 2021-2023" numFmtId="9">
      <sharedItems containsSemiMixedTypes="0" containsString="0" containsNumber="1" minValue="0.33333333333333331" maxValue="1"/>
    </cacheField>
    <cacheField name="Ponderación vertical acciones %" numFmtId="9">
      <sharedItems containsSemiMixedTypes="0" containsString="0" containsNumber="1" minValue="0.1111111111111111" maxValue="0.25"/>
    </cacheField>
    <cacheField name="Avance ponderado acumulado%" numFmtId="9">
      <sharedItems containsSemiMixedTypes="0" containsString="0" containsNumber="1" minValue="3.7037037037037035E-2" maxValue="0.16666666666666666"/>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onica Mora" refreshedDate="45000.38117523148" createdVersion="8" refreshedVersion="8" minRefreshableVersion="3" recordCount="39" xr:uid="{5B2CA3AB-A51C-4801-9B94-C67EC927EC4A}">
  <cacheSource type="worksheet">
    <worksheetSource ref="A2:T41" sheet="Base"/>
  </cacheSource>
  <cacheFields count="17">
    <cacheField name="Compromiso" numFmtId="0">
      <sharedItems count="5">
        <s v="Bogotá 50/50: Ruta de paridad de género en el gobierno abierto"/>
        <s v="Territorios de innovación y participación en salud - TIPS"/>
        <s v="Información y participación para la seguridad víal"/>
        <s v="Inteligencia colectiva para la resignificación del espacio público"/>
        <s v="Democratización de la inversiones locales"/>
      </sharedItems>
    </cacheField>
    <cacheField name="Hito" numFmtId="0">
      <sharedItems containsSemiMixedTypes="0" containsString="0" containsNumber="1" containsInteger="1" minValue="1" maxValue="5" count="5">
        <n v="1"/>
        <n v="2"/>
        <n v="3"/>
        <n v="4"/>
        <n v="5"/>
      </sharedItems>
    </cacheField>
    <cacheField name="Hito_Desc" numFmtId="0">
      <sharedItems/>
    </cacheField>
    <cacheField name="Acción" numFmtId="0">
      <sharedItems count="39" longText="1">
        <s v="Realizar  acciones de asistencia técnica para promover la paridad en las instancias de participación local y Distrital y sus secretarias técnicas. "/>
        <s v="Acompañar técnicamnete a las Edilesas del distrito con el fin de promover acciones para la conformación de bancadas verticales e informales de mujeres. "/>
        <s v="Implementar la Clinica Política Liderar Par, desarrolando ciclos de formación dirigido a lideresas que buscan  integrar o hacen parte de  instancias de participación ciudadania y espacios de toma de decisión nacional, distrital y local. "/>
        <s v="Crear y asistir técnicamente a la Mesa Distrital Multipartidaria de Género para la promoción de la paridad y la igualdad de las mujeres en los partidos políticos "/>
        <s v="Asistir Técnicamente a actores locales en planeación y presupuesto participativo sensible al género "/>
        <s v="Conformar veedurías ciudadanas de mujeres para el seguimiento a la garantía de sus derechos."/>
        <s v="Creación y desarrollo del ambiente digital de TIPS"/>
        <s v="Edición y publicación del “Periódico Participación al Día” con involucramiento y toma de decisiones de la ciudadanía."/>
        <s v="Co-creación de proyectos de iniciativa comunitaria para el fortalecimiento de la participación en salud en los territorios, teniendo en cuenta organizaciones con enfoque poblacional, diferencial y de género. "/>
        <s v="Co-creación de proyectos de iniciativa comunitaria para el fortalecimiento de la participación en salud en los territorios, teniendo en cuenta organizaciones con enfoque poblacional, diferencial y de género. Implementados"/>
        <s v="Divulgar, socializar y gestionar la información de las acciones generadas por el sector movilidad a escala local"/>
        <s v="Realizar jornadas informativas dirigidas a un público específico y encaminadas a:_x000a_1) Brindar una respuesta oportuna frente a una solicitud de la ciudadanía sobre los temas competentes a la Secretaría Distrital de Movilidad;_x000a_2) Brindar información sobre las características y dinámicas inherentes a la ejecución de proyectos por parte de la secretaria y el sector; y_x000a_3) Informar sobre los cambios y alternativas relacionadas con la movilidad en zonas específicas a razón de la implantación de proyectos o medidas particulares._x000a_En lo posible, estas actividades se desarrollarán con la compañía de las Alcaldías Locales o las entidades que tengan competencia en los temas a desarrollar."/>
        <s v="Realizar jornadas de sociaización de los procesos de gestión a escala local o distrital que tienen como finalidad el desarrollo de escenarios de retroalimentación de las acciones, medidas, proyectos o programas de la Secretaría Distrital de Movilidad. Estas jornadas pueden ser complementarias de las jornadas de información o divulgación a la ciudadanía, y buscan generar canales de información bidireccionales. Las jornadas de socialzación pueden recurrir a diferentes metodologías y escenarios, que incluyen recorridos, reuniones, visitas en campo, mesas de trabajo, entre otros. Igualmente, en estas jornadas de socialización se busca construir los canalés de diálogo, participación con la población directa o indirectamente involucrada en la ejecución de proyectos y promover escenarios de articulación al interior de la Entidad, como procesos de coordinación interinstitucional a nivel local o distrital."/>
        <s v="Adelantar acciones de seguimiento y control ciudadano: Son las actividades relacionadas con el seguimiento al desarrollo del proceso y estrategia de la rendición de cuentas, así como la evaluación de las acciones institucionales tanto por los participantes como de los representantes de la entidad. También incluyen el seguimiento a los compromisos adquiridos en los espacios de participación ciudadana con los grupos de valor y de interés, y la evaluación de la contribución de la rendición de cuentas a la gestión de la entidad bajo un enfoque de resultado impacto. Adicionalmente, con el fin de realizar un seguimiento a los compromisos pactados entre la ciudadanía y la Secretaría de Movilidad, esta última realiza un proceso de retroalimentación de dichos compromisos resultantes de las audiencias públicas, a través de la plataforma COLIBRÍ, herramienta de la Veeduría Distrital que dinamiza el diálogo entre las dos partes, genera alertas de posibles incumplimientos, y realiza propuestas de mejora en la gestión pública. "/>
        <s v="Llevar a cabo audiencias públicas y escenarios de control social: Es la puesta en marcha de la estrategia de rendición de cuentas de la entidad, de acuerdo con las actividades definidas en la planeación que permita el dialogo con la ciudadanía. El dialogo ciudadano es el primer paso en el que la ciudadanía puede expresar cuáles son las necesidades de la comunidad en materia de movilidad, logrando que estas inquietudes sean gestionadas al interior de la entidad con las dependencias correspondientes o las entidades del sector competentes. El resultado de esta gestión es lo que se presenta en la rendición de cuentas. En estos diálogos se ejecutan las acciones de publicación, difusión y comunicación de información, así como el desarrollo de espacios de diálogo con la participación de los grupos de valor y de interés."/>
        <s v="Habilitar canales de control social y rendición de cuentas"/>
        <s v="Elaborar un módulo que cuente con información relevante y de interés para la ciudadanía sobre el tema de seguridad vial, la normativa vigente, el Código Nacional de Tránsitos y las acciones que realiza la Secretaría de Movilidad frente al tema, promoviendo cambios conductuales en torno a la perspectiva de la visión cero, una política internacional que rechaza la pérdida de vidas en el tráfico y que capacita sobre temas como: pasar por cruces peatonales, reducir la velocidad, el por qué y para qué de las señales de tránsito, la normativa, entre otros."/>
        <s v="Elaborar un módulo de movilidad incluyente y accesible que busca identificar la importancia de los componentes del sistema de movilidad para garantizar el derecho a la movilidad digna de todos los actores viales, teniendo en cuenta la diversidad humana y sin barreras para todas las personas."/>
        <s v="Elaborar un módulo de Movilidad Sostenible: Incluye contenidos relacionados con el cumplimiento de los Objetivos de Desarrollo Sostenible, en especial del N° 11 “Ciudades y comunidades sostenibles”, que permitan establecer interrelaciones de las dinámicas de la movilidad para el desarrollo sostenible desde los ámbitos medioambientales y socioculturales, tales como sistemas de transporte seguros, asequibles y accesibles, con especial énfasis en las necesidades de las personas en situación vulnerable y de aquellos que requieren un enfoque diferencial."/>
        <s v="Identificar la ruta de viaje: Reconocimiento de problemáticas y necesidades territoriales asociadas a la comprensión del territorio en perspectiva _x000a_de sus poblaciones a fin de responder de forma pertinente acogiendo y valorando la diversidad y las oportunidades de respuesta que impacten efectivamente en la calidad de vida de las personas en los_x000a_territorios."/>
        <s v="Acercamiento territorial: socialización de las estrategias de intervención en los territorios priorizados y/o recorridos territoriales y/o talleres con actores sociales, propendiendo por la inclusión, el reconocimiento de los interlocutores y la generación de escenarios de retroalimentación, de manera que la entidad y la ciudadanía logren canales útiles para el diálogo y el trabajo colaborativo. "/>
        <s v="Planeación y desarrollo de acciones que promuevan la integración social, la participación ciudadana para la apropiación y sostenibilidad de las intervenciones del hábitat."/>
        <s v="Construir sobre lo construido: Intervención en los territorios y activación comunitaria"/>
        <s v="Entregar obras y convertirlas en los espacios adecuados para la toma información de las percepciones y retroalimentación de las comunidades con respecto al desarrollo del proceso"/>
        <s v="Crear estrategias de cualificación en manejo de la plataforma https://participacion.gobiernoabiertobogota.gov.co/ en relación con el módulo de presupuestos participativos"/>
        <s v="Desarrollar un Curso Presupuestos Participativos (Moodle) en la Escuela de Participación de IDPAC, que permita la cualificación de la participación ciudadana de los ciudadanos en el ejercicio"/>
        <s v="Inscribir y autenticar personas mayores de 14 años en plataforma https://participacion. gobiernoabiertobogota.gov.co"/>
        <s v="Garantizar la participación de ciudadanos con dificultades de acceso a las TIC, cada alcaldía local debe garantizar por lo menos un punto presencial para las inscripciones de ciudadanos"/>
        <s v="Fortalecer el proceso de elaboración de propuestas ciudadanas, realizando “laboratorios cívicos”, los cuales son espacios de pedagogía, cualificación y construcción colectiva de propuestas ciudadanas. A su vez, buscan garantizar no solo el registro de propuestas sino ayudar al aprendizaje sobre la planeación local. En dichos laboratorios se busca impulsar ejercicios de ideación y co-creación que pongan en marcha acciones de colaboración para la búsqueda de soluciones públicas que contribuyan a fortalecer el papel de la ciudadanía y la costrucción de propuestas"/>
        <s v="Garantizar que se registren propuestas ciudadanas elegibles por localidad"/>
        <s v="Llevar a cabo acciones de inclusión para grupos poblacionales y diferenciales y de equidad de género"/>
        <s v="Implementar una estrategia de inclusión metodológica de grupos diferenciales y poblacionales con metodologías presenciales análogas"/>
        <s v="Emitir conceptos preliminares por medio de los cuales los sectores evalúen la viabilidad técnica de las propuestas"/>
        <s v="Llevar a cabo espacios de socialización de las propuestas objeto de priorización, a través de foros, conversatorios, etc. El objetivo de estos espacios es dar a conocer a la ciudadanía el objetivo y alcance de las propuestas"/>
        <s v="Elaborar y publicar las actas de acuerdo participativo, donde se recojan las decisiones ciudadanas, las cuales serán suscritas entre la administración,_x000a_instancias de participación de la comunidad con acompañamiento de la Veeduría Distrital"/>
        <s v="Formular y aplicar un índice de desempeño en presupuestos participativos, el cual tendrá resultados anuales de medición"/>
        <s v="Desarrollar un módulo de seguimiento de presupuestos participativos en plataforma GAB que incluya un tablero de control y mejoras ciu dadanas a resultados no conformes"/>
        <s v="Incorporar Acuerdos Participativos a la Estrategia de Rendición de Cuentas de Alcaldías Locales, en los cuales se incorpore la presentación de resultados de presupuestos participativos, por lo menos una vez por año."/>
        <s v="Elaborar y publicar avance en proyectos de inversión presupuestos participativos con formato de datos abiertos y realizar ejercicios de aprovechamiento y analítica"/>
      </sharedItems>
    </cacheField>
    <cacheField name="Prog_2021" numFmtId="0">
      <sharedItems containsMixedTypes="1" containsNumber="1" containsInteger="1" minValue="0" maxValue="60000"/>
    </cacheField>
    <cacheField name="Prog_2022" numFmtId="0">
      <sharedItems containsMixedTypes="1" containsNumber="1" containsInteger="1" minValue="0" maxValue="75000"/>
    </cacheField>
    <cacheField name="Prog_2023" numFmtId="0">
      <sharedItems containsMixedTypes="1" containsNumber="1" containsInteger="1" minValue="0" maxValue="1200"/>
    </cacheField>
    <cacheField name="Total_Prog" numFmtId="0">
      <sharedItems containsSemiMixedTypes="0" containsString="0" containsNumber="1" containsInteger="1" minValue="0" maxValue="75000"/>
    </cacheField>
    <cacheField name="Avance_anual_2021" numFmtId="0">
      <sharedItems containsSemiMixedTypes="0" containsString="0" containsNumber="1" containsInteger="1" minValue="0" maxValue="60000"/>
    </cacheField>
    <cacheField name="Avance_anual_2022" numFmtId="0">
      <sharedItems containsSemiMixedTypes="0" containsString="0" containsNumber="1" containsInteger="1" minValue="0" maxValue="138410"/>
    </cacheField>
    <cacheField name="Total_avance_2021_2022" numFmtId="0">
      <sharedItems containsSemiMixedTypes="0" containsString="0" containsNumber="1" minValue="0" maxValue="198410"/>
    </cacheField>
    <cacheField name="Porcentaje de cumplimiento general (al corte)" numFmtId="9">
      <sharedItems containsSemiMixedTypes="0" containsString="0" containsNumber="1" minValue="0" maxValue="6.1877192982456144"/>
    </cacheField>
    <cacheField name="Porcentaje de cumplimiento 2021" numFmtId="9">
      <sharedItems containsSemiMixedTypes="0" containsString="0" containsNumber="1" minValue="0" maxValue="1"/>
    </cacheField>
    <cacheField name="Porcentaje de cumplimiento 2022" numFmtId="9">
      <sharedItems containsSemiMixedTypes="0" containsString="0" containsNumber="1" minValue="0" maxValue="6.1877192982456144"/>
    </cacheField>
    <cacheField name="Porcentaje de avance 2021-2023" numFmtId="9">
      <sharedItems containsSemiMixedTypes="0" containsString="0" containsNumber="1" minValue="0" maxValue="2.0625730994152049"/>
    </cacheField>
    <cacheField name="Ponderación vertical acciones %" numFmtId="9">
      <sharedItems containsSemiMixedTypes="0" containsString="0" containsNumber="1" minValue="6.6666666666666666E-2" maxValue="0.25"/>
    </cacheField>
    <cacheField name="Avance ponderado acumulado%" numFmtId="9">
      <sharedItems containsSemiMixedTypes="0" containsString="0" containsNumber="1" minValue="0" maxValue="0.16666666666666666"/>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ra Paola Rivera Moreno" refreshedDate="45029.438694444441" createdVersion="8" refreshedVersion="8" minRefreshableVersion="3" recordCount="10" xr:uid="{61184947-1E99-4FF6-B345-65488110F6C0}">
  <cacheSource type="worksheet">
    <worksheetSource ref="A2:T12" sheet="Base"/>
  </cacheSource>
  <cacheFields count="17">
    <cacheField name="Compromiso" numFmtId="0">
      <sharedItems count="2">
        <s v="Bogotá 50/50: Ruta de paridad de género en el gobierno abierto"/>
        <s v="Territorios de innovación y participación en salud - TIPS"/>
      </sharedItems>
    </cacheField>
    <cacheField name="Hito" numFmtId="0">
      <sharedItems containsSemiMixedTypes="0" containsString="0" containsNumber="1" containsInteger="1" minValue="1" maxValue="5" count="5">
        <n v="1"/>
        <n v="2"/>
        <n v="3"/>
        <n v="4"/>
        <n v="5"/>
      </sharedItems>
    </cacheField>
    <cacheField name="Hito_Desc" numFmtId="0">
      <sharedItems/>
    </cacheField>
    <cacheField name="Acción" numFmtId="0">
      <sharedItems count="10">
        <s v="Realizar  acciones de asistencia técnica para promover la paridad en las instancias de participación local y Distrital y sus secretarias técnicas. "/>
        <s v="Acompañar técnicamnete a las Edilesas del distrito con el fin de promover acciones para la conformación de bancadas verticales e informales de mujeres. "/>
        <s v="Implementar la Clinica Política Liderar Par, desarrolando ciclos de formación dirigido a lideresas que buscan  integrar o hacen parte de  instancias de participación ciudadania y espacios de toma de decisión nacional, distrital y local. "/>
        <s v="Crear y asistir técnicamente a la Mesa Distrital Multipartidaria de Género para la promoción de la paridad y la igualdad de las mujeres en los partidos políticos "/>
        <s v="Asistir Técnicamente a actores locales en planeación y presupuesto participativo sensible al género "/>
        <s v="Conformar veedurías ciudadanas de mujeres para el seguimiento a la garantía de sus derechos."/>
        <s v="Creación y desarrollo del ambiente digital de TIPS"/>
        <s v="Edición y publicación del “Periódico Participación al Día” con involucramiento y toma de decisiones de la ciudadanía."/>
        <s v="Co-creación de proyectos de iniciativa comunitaria para el fortalecimiento de la participación en salud en los territorios, teniendo en cuenta organizaciones con enfoque poblacional, diferencial y de género. "/>
        <s v="Co-creación de proyectos de iniciativa comunitaria para el fortalecimiento de la participación en salud en los territorios, teniendo en cuenta organizaciones con enfoque poblacional, diferencial y de género. Implementados"/>
      </sharedItems>
    </cacheField>
    <cacheField name="Prog_2021" numFmtId="0">
      <sharedItems containsSemiMixedTypes="0" containsString="0" containsNumber="1" containsInteger="1" minValue="0" maxValue="1200"/>
    </cacheField>
    <cacheField name="Prog_2022" numFmtId="0">
      <sharedItems containsSemiMixedTypes="0" containsString="0" containsNumber="1" containsInteger="1" minValue="0" maxValue="1200"/>
    </cacheField>
    <cacheField name="Prog_2023" numFmtId="0">
      <sharedItems containsSemiMixedTypes="0" containsString="0" containsNumber="1" containsInteger="1" minValue="0" maxValue="1200"/>
    </cacheField>
    <cacheField name="Total_Prog" numFmtId="0">
      <sharedItems containsSemiMixedTypes="0" containsString="0" containsNumber="1" containsInteger="1" minValue="9" maxValue="3600"/>
    </cacheField>
    <cacheField name="Avance_anual_2021" numFmtId="0">
      <sharedItems containsSemiMixedTypes="0" containsString="0" containsNumber="1" containsInteger="1" minValue="0" maxValue="1200"/>
    </cacheField>
    <cacheField name="Avance_anual_2022" numFmtId="0">
      <sharedItems containsSemiMixedTypes="0" containsString="0" containsNumber="1" containsInteger="1" minValue="0" maxValue="1282"/>
    </cacheField>
    <cacheField name="Total_avance_2021_2022" numFmtId="0">
      <sharedItems containsSemiMixedTypes="0" containsString="0" containsNumber="1" containsInteger="1" minValue="6" maxValue="2482"/>
    </cacheField>
    <cacheField name="Porcentaje de cumplimiento general (al corte)" numFmtId="9">
      <sharedItems containsSemiMixedTypes="0" containsString="0" containsNumber="1" minValue="0.4" maxValue="1"/>
    </cacheField>
    <cacheField name="Porcentaje de cumplimiento 2021" numFmtId="9">
      <sharedItems containsSemiMixedTypes="0" containsString="0" containsNumber="1" minValue="0.83333333333333337" maxValue="1"/>
    </cacheField>
    <cacheField name="Porcentaje de cumplimiento 2022" numFmtId="9">
      <sharedItems containsSemiMixedTypes="0" containsString="0" containsNumber="1" minValue="0.375" maxValue="1.0683333333333334"/>
    </cacheField>
    <cacheField name="Porcentaje de avance 2021-2023" numFmtId="9">
      <sharedItems containsSemiMixedTypes="0" containsString="0" containsNumber="1" minValue="0.45833333333333331" maxValue="0.68944444444444442"/>
    </cacheField>
    <cacheField name="Ponderación vertical acciones %" numFmtId="9">
      <sharedItems containsSemiMixedTypes="0" containsString="0" containsNumber="1" minValue="0.16666666666666669" maxValue="0.25"/>
    </cacheField>
    <cacheField name="Avance ponderado acumulado%" numFmtId="9">
      <sharedItems containsSemiMixedTypes="0" containsString="0" containsNumber="1" minValue="0.11111111111111112" maxValue="0.16666666666666666"/>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ra Paola Rivera Moreno" refreshedDate="45029.491123032407" createdVersion="8" refreshedVersion="8" minRefreshableVersion="3" recordCount="6" xr:uid="{97817C37-8C99-4FE7-98CF-76035F74A753}">
  <cacheSource type="worksheet">
    <worksheetSource ref="A2:T8" sheet="Base"/>
  </cacheSource>
  <cacheFields count="18">
    <cacheField name="Compromiso" numFmtId="0">
      <sharedItems count="1">
        <s v="Bogotá 50/50: Ruta de paridad de género en el gobierno abierto"/>
      </sharedItems>
    </cacheField>
    <cacheField name="Hito" numFmtId="0">
      <sharedItems containsSemiMixedTypes="0" containsString="0" containsNumber="1" containsInteger="1" minValue="1" maxValue="6" count="6">
        <n v="1"/>
        <n v="2"/>
        <n v="3"/>
        <n v="4"/>
        <n v="5"/>
        <n v="6" u="1"/>
      </sharedItems>
    </cacheField>
    <cacheField name="Hito_Desc" numFmtId="0">
      <sharedItems/>
    </cacheField>
    <cacheField name="Acción" numFmtId="0">
      <sharedItems count="6">
        <s v="Realizar  acciones de asistencia técnica para promover la paridad en las instancias de participación local y Distrital y sus secretarias técnicas. "/>
        <s v="Acompañar técnicamnete a las Edilesas del distrito con el fin de promover acciones para la conformación de bancadas verticales e informales de mujeres. "/>
        <s v="Implementar la Clinica Política Liderar Par, desarrolando ciclos de formación dirigido a lideresas que buscan  integrar o hacen parte de  instancias de participación ciudadania y espacios de toma de decisión nacional, distrital y local. "/>
        <s v="Crear y asistir técnicamente a la Mesa Distrital Multipartidaria de Género para la promoción de la paridad y la igualdad de las mujeres en los partidos políticos "/>
        <s v="Asistir Técnicamente a actores locales en planeación y presupuesto participativo sensible al género "/>
        <s v="Conformar veedurías ciudadanas de mujeres para el seguimiento a la garantía de sus derechos."/>
      </sharedItems>
    </cacheField>
    <cacheField name="Prog_2021" numFmtId="0">
      <sharedItems containsSemiMixedTypes="0" containsString="0" containsNumber="1" containsInteger="1" minValue="0" maxValue="1200"/>
    </cacheField>
    <cacheField name="Prog_2022" numFmtId="0">
      <sharedItems containsSemiMixedTypes="0" containsString="0" containsNumber="1" containsInteger="1" minValue="0" maxValue="1200"/>
    </cacheField>
    <cacheField name="Prog_2023" numFmtId="0">
      <sharedItems containsSemiMixedTypes="0" containsString="0" containsNumber="1" containsInteger="1" minValue="0" maxValue="1200"/>
    </cacheField>
    <cacheField name="Total_Prog" numFmtId="0">
      <sharedItems containsSemiMixedTypes="0" containsString="0" containsNumber="1" containsInteger="1" minValue="12" maxValue="3600"/>
    </cacheField>
    <cacheField name="Avance_anual_2021" numFmtId="0">
      <sharedItems containsSemiMixedTypes="0" containsString="0" containsNumber="1" containsInteger="1" minValue="0" maxValue="1361"/>
    </cacheField>
    <cacheField name="Avance_anual_2022" numFmtId="0">
      <sharedItems containsSemiMixedTypes="0" containsString="0" containsNumber="1" containsInteger="1" minValue="0" maxValue="1282"/>
    </cacheField>
    <cacheField name="Total_avance_2021_2022" numFmtId="0">
      <sharedItems containsSemiMixedTypes="0" containsString="0" containsNumber="1" containsInteger="1" minValue="7" maxValue="2643"/>
    </cacheField>
    <cacheField name="Porcentaje de cumplimiento general (al corte)" numFmtId="9">
      <sharedItems containsSemiMixedTypes="0" containsString="0" containsNumber="1" minValue="0.58333333333333337" maxValue="1.9133333333333333"/>
    </cacheField>
    <cacheField name="Porcentaje de cumplimiento 2021" numFmtId="9">
      <sharedItems containsSemiMixedTypes="0" containsString="0" containsNumber="1" minValue="1" maxValue="1.1341666666666668"/>
    </cacheField>
    <cacheField name="Porcentaje de cumplimiento 2022" numFmtId="9">
      <sharedItems containsSemiMixedTypes="0" containsString="0" containsNumber="1" minValue="0.75" maxValue="1.9133333333333333"/>
    </cacheField>
    <cacheField name="Porcentaje de cumplimiento 2023" numFmtId="9">
      <sharedItems containsString="0" containsBlank="1" containsNumber="1" containsInteger="1" minValue="1" maxValue="1"/>
    </cacheField>
    <cacheField name="Porcentaje de avance 2021-2023" numFmtId="9">
      <sharedItems containsSemiMixedTypes="0" containsString="0" containsNumber="1" minValue="0.58333333333333337" maxValue="1.3044444444444443"/>
    </cacheField>
    <cacheField name="Ponderación vertical acciones %" numFmtId="9">
      <sharedItems containsSemiMixedTypes="0" containsString="0" containsNumber="1" minValue="0.16666666666666669" maxValue="0.16666666666666669"/>
    </cacheField>
    <cacheField name="Avance ponderado acumulado%" numFmtId="9">
      <sharedItems containsSemiMixedTypes="0" containsString="0" containsNumber="1" minValue="9.7222222222222238E-2" maxValue="0.2174074074074074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
  <r>
    <x v="0"/>
    <x v="0"/>
    <s v="Paridad en instancias de participación ciudadana"/>
    <x v="0"/>
    <n v="50"/>
    <n v="50"/>
    <n v="50"/>
    <n v="50"/>
    <n v="50"/>
    <n v="50"/>
    <n v="50"/>
    <n v="1"/>
    <n v="1"/>
    <n v="1"/>
    <n v="0.66666666666666663"/>
    <n v="0.16666666666666669"/>
    <n v="0.11111111111111112"/>
  </r>
  <r>
    <x v="0"/>
    <x v="1"/>
    <s v="Visibilización de la acción política colectiva de las mujeres "/>
    <x v="1"/>
    <n v="18"/>
    <n v="18"/>
    <n v="18"/>
    <n v="18"/>
    <n v="18"/>
    <n v="18"/>
    <n v="18"/>
    <n v="1"/>
    <n v="1"/>
    <n v="1"/>
    <n v="0.66666666666666663"/>
    <n v="0.16666666666666669"/>
    <n v="0.11111111111111112"/>
  </r>
  <r>
    <x v="0"/>
    <x v="2"/>
    <s v="Liderazgo y empoderamiento político de las mujeres"/>
    <x v="2"/>
    <n v="1200"/>
    <n v="1200"/>
    <n v="1200"/>
    <n v="3600"/>
    <n v="1200"/>
    <n v="1154"/>
    <n v="2354"/>
    <n v="0.65388888888888885"/>
    <n v="1"/>
    <n v="0.96166666666666667"/>
    <n v="0.65388888888888885"/>
    <n v="0.16666666666666669"/>
    <n v="0.10898148148148148"/>
  </r>
  <r>
    <x v="0"/>
    <x v="3"/>
    <s v="Actores políticos relevantes discuten sobre la paridad y el derecho a la participación política de las mujeres"/>
    <x v="3"/>
    <n v="4"/>
    <n v="4"/>
    <n v="4"/>
    <n v="12"/>
    <n v="4"/>
    <n v="3"/>
    <n v="7"/>
    <n v="0.58333333333333337"/>
    <n v="1"/>
    <n v="0.75"/>
    <n v="0.58333333333333337"/>
    <n v="0.16666666666666669"/>
    <n v="9.7222222222222238E-2"/>
  </r>
  <r>
    <x v="0"/>
    <x v="4"/>
    <s v="Los recursos públicos frente a los cuales la ciudadanía puede presupuestar de manera participativa, priorizan los derechos de las mujeres"/>
    <x v="4"/>
    <n v="100"/>
    <n v="0"/>
    <n v="0"/>
    <n v="100"/>
    <n v="100"/>
    <n v="0"/>
    <n v="100"/>
    <n v="1"/>
    <n v="1"/>
    <n v="1"/>
    <n v="0.66666666666666663"/>
    <n v="0.16666666666666669"/>
    <n v="0.11111111111111112"/>
  </r>
  <r>
    <x v="0"/>
    <x v="4"/>
    <s v="Los recursos públicos frente a los cuales la ciudadanía puede presupuestar de manera participativa, priorizan los derechos de las mujeres"/>
    <x v="5"/>
    <n v="0"/>
    <n v="150"/>
    <n v="0"/>
    <n v="150"/>
    <n v="0"/>
    <n v="150"/>
    <n v="150"/>
    <n v="1"/>
    <n v="1"/>
    <n v="1"/>
    <n v="0.66666666666666663"/>
    <n v="0.16666666666666669"/>
    <n v="0.11111111111111112"/>
  </r>
  <r>
    <x v="1"/>
    <x v="0"/>
    <s v="Creación y desarrollo de espacios de relacionamiento entre la Secretaría Distrital de Salud y la ciudadanía, análogos y digitales, para la promoción y la garantía del derecho a la participación en salud."/>
    <x v="6"/>
    <n v="60"/>
    <n v="20"/>
    <n v="20"/>
    <n v="100"/>
    <n v="60"/>
    <n v="2"/>
    <n v="62"/>
    <n v="0.62"/>
    <n v="1"/>
    <n v="0.1"/>
    <n v="0.3666666666666667"/>
    <n v="0.25"/>
    <n v="9.1666666666666674E-2"/>
  </r>
  <r>
    <x v="1"/>
    <x v="0"/>
    <s v="Creación y desarrollo de espacios de relacionamiento entre la Secretaría Distrital de Salud y la ciudadanía, análogos y digitales, para la promoción y la garantía del derecho a la participación en salud."/>
    <x v="7"/>
    <n v="3"/>
    <n v="3"/>
    <n v="3"/>
    <n v="9"/>
    <n v="2"/>
    <n v="2"/>
    <n v="4"/>
    <n v="0.44444444444444442"/>
    <n v="0.66666666666666663"/>
    <n v="0.66666666666666663"/>
    <n v="0.44444444444444442"/>
    <n v="0.25"/>
    <n v="0.1111111111111111"/>
  </r>
  <r>
    <x v="1"/>
    <x v="1"/>
    <s v="Co-creación e innovación para el fortalecimiento de capacidades sociales e inteligencia colectiva en el diseño de implementación de proyectos de iniciativa ciudadana y comunitaria.  "/>
    <x v="8"/>
    <n v="25"/>
    <n v="40"/>
    <n v="35"/>
    <n v="100"/>
    <n v="25"/>
    <n v="40"/>
    <n v="65"/>
    <n v="0.65"/>
    <n v="1"/>
    <n v="1"/>
    <n v="0.66666666666666663"/>
    <n v="0.25"/>
    <n v="0.16666666666666666"/>
  </r>
  <r>
    <x v="1"/>
    <x v="1"/>
    <s v="Co-creación e innovación para el fortalecimiento de capacidades sociales e inteligencia colectiva en el diseño de implementación de proyectos de iniciativa ciudadana y comunitaria.  "/>
    <x v="9"/>
    <n v="25"/>
    <n v="40"/>
    <n v="35"/>
    <n v="100"/>
    <n v="25"/>
    <n v="15"/>
    <n v="40"/>
    <n v="0.4"/>
    <n v="1"/>
    <n v="0.375"/>
    <n v="0.45833333333333331"/>
    <n v="0.25"/>
    <n v="0.11458333333333333"/>
  </r>
  <r>
    <x v="2"/>
    <x v="0"/>
    <s v="Divulgación, socialización y gestión de la información de las acciones generadas por el sector movilidad a escala local. "/>
    <x v="10"/>
    <n v="100"/>
    <n v="100"/>
    <n v="100"/>
    <n v="100"/>
    <n v="100"/>
    <n v="75"/>
    <n v="87.5"/>
    <n v="0.875"/>
    <n v="1"/>
    <n v="0.75"/>
    <n v="0.58333333333333337"/>
    <n v="0.1111111111111111"/>
    <n v="6.4814814814814811E-2"/>
  </r>
  <r>
    <x v="2"/>
    <x v="0"/>
    <s v="Divulgación, socialización y gestión de la información de las acciones generadas por el sector movilidad a escala local. "/>
    <x v="11"/>
    <n v="100"/>
    <n v="100"/>
    <n v="100"/>
    <n v="100"/>
    <n v="100"/>
    <n v="75"/>
    <n v="87.5"/>
    <n v="0.875"/>
    <n v="1"/>
    <n v="0.75"/>
    <n v="0.58333333333333337"/>
    <n v="0.1111111111111111"/>
    <n v="6.4814814814814811E-2"/>
  </r>
  <r>
    <x v="2"/>
    <x v="0"/>
    <s v="Divulgación, socialización y gestión de la información de las acciones generadas por el sector movilidad a escala local. "/>
    <x v="12"/>
    <n v="1"/>
    <n v="1"/>
    <n v="1"/>
    <n v="1"/>
    <n v="1"/>
    <n v="2"/>
    <n v="1.5"/>
    <n v="1.5"/>
    <n v="1"/>
    <n v="2"/>
    <n v="1"/>
    <n v="0.1111111111111111"/>
    <n v="0.1111111111111111"/>
  </r>
  <r>
    <x v="2"/>
    <x v="1"/>
    <s v="Canales de participación y control social para la movilidad"/>
    <x v="13"/>
    <n v="1"/>
    <n v="1"/>
    <n v="1"/>
    <n v="3"/>
    <n v="1"/>
    <n v="0"/>
    <n v="1"/>
    <n v="0.33333333333333331"/>
    <n v="1"/>
    <n v="0"/>
    <n v="0.33333333333333331"/>
    <n v="0.1111111111111111"/>
    <n v="3.7037037037037035E-2"/>
  </r>
  <r>
    <x v="2"/>
    <x v="1"/>
    <s v="Canales de participación y control social para la movilidad"/>
    <x v="14"/>
    <n v="1"/>
    <n v="1"/>
    <n v="1"/>
    <n v="3"/>
    <n v="1"/>
    <n v="0"/>
    <n v="1"/>
    <n v="0.33333333333333331"/>
    <n v="1"/>
    <n v="0"/>
    <n v="0.33333333333333331"/>
    <n v="0.1111111111111111"/>
    <n v="3.7037037037037035E-2"/>
  </r>
  <r>
    <x v="2"/>
    <x v="1"/>
    <s v="Canales de participación y control social para la movilidad"/>
    <x v="15"/>
    <n v="1"/>
    <n v="1"/>
    <n v="1"/>
    <n v="3"/>
    <n v="1"/>
    <n v="0"/>
    <n v="1"/>
    <n v="0.33333333333333331"/>
    <n v="1"/>
    <n v="0"/>
    <n v="0.33333333333333331"/>
    <n v="0.1111111111111111"/>
    <n v="3.7037037037037035E-2"/>
  </r>
  <r>
    <x v="2"/>
    <x v="2"/>
    <s v="Proceso de formación y educación ciudadana para la participación"/>
    <x v="16"/>
    <n v="1"/>
    <n v="1"/>
    <n v="1"/>
    <n v="3"/>
    <n v="1"/>
    <n v="0"/>
    <n v="1"/>
    <n v="0.33333333333333331"/>
    <n v="1"/>
    <n v="0"/>
    <n v="0.33333333333333331"/>
    <n v="0.1111111111111111"/>
    <n v="3.7037037037037035E-2"/>
  </r>
  <r>
    <x v="2"/>
    <x v="2"/>
    <s v="Proceso de formación y educación ciudadana para la participación"/>
    <x v="17"/>
    <n v="1"/>
    <n v="1"/>
    <n v="1"/>
    <n v="3"/>
    <n v="1"/>
    <n v="0"/>
    <n v="1"/>
    <n v="0.33333333333333331"/>
    <n v="1"/>
    <n v="0"/>
    <n v="0.33333333333333331"/>
    <n v="0.1111111111111111"/>
    <n v="3.7037037037037035E-2"/>
  </r>
  <r>
    <x v="2"/>
    <x v="2"/>
    <s v="Proceso de formación y educación ciudadana para la participación"/>
    <x v="18"/>
    <n v="1"/>
    <n v="1"/>
    <n v="1"/>
    <n v="3"/>
    <n v="1"/>
    <n v="0"/>
    <n v="1"/>
    <n v="0.33333333333333331"/>
    <n v="1"/>
    <n v="0"/>
    <n v="0.33333333333333331"/>
    <n v="0.1111111111111111"/>
    <n v="3.7037037037037035E-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
  <r>
    <x v="0"/>
    <x v="0"/>
    <s v="Paridad en instancias de participación ciudadana"/>
    <x v="0"/>
    <n v="50"/>
    <n v="50"/>
    <n v="50"/>
    <n v="50"/>
    <n v="50"/>
    <n v="50"/>
    <n v="50"/>
    <n v="1"/>
    <n v="1"/>
    <n v="1"/>
    <n v="0.66666666666666663"/>
    <n v="0.16666666666666669"/>
    <n v="0.11111111111111112"/>
  </r>
  <r>
    <x v="0"/>
    <x v="1"/>
    <s v="Visibilización de la acción política colectiva de las mujeres "/>
    <x v="1"/>
    <n v="18"/>
    <n v="18"/>
    <n v="18"/>
    <n v="18"/>
    <n v="18"/>
    <n v="18"/>
    <n v="18"/>
    <n v="1"/>
    <n v="1"/>
    <n v="1"/>
    <n v="0.66666666666666663"/>
    <n v="0.16666666666666669"/>
    <n v="0.11111111111111112"/>
  </r>
  <r>
    <x v="0"/>
    <x v="2"/>
    <s v="Liderazgo y empoderamiento político de las mujeres"/>
    <x v="2"/>
    <n v="1200"/>
    <n v="1200"/>
    <n v="1200"/>
    <n v="3600"/>
    <n v="1200"/>
    <n v="1154"/>
    <n v="2354"/>
    <n v="0.65388888888888885"/>
    <n v="1"/>
    <n v="0.96166666666666667"/>
    <n v="0.65388888888888885"/>
    <n v="0.16666666666666669"/>
    <n v="0.10898148148148148"/>
  </r>
  <r>
    <x v="0"/>
    <x v="3"/>
    <s v="Actores políticos relevantes discuten sobre la paridad y el derecho a la participación política de las mujeres"/>
    <x v="3"/>
    <n v="4"/>
    <n v="4"/>
    <n v="4"/>
    <n v="12"/>
    <n v="4"/>
    <n v="3"/>
    <n v="7"/>
    <n v="0.58333333333333337"/>
    <n v="1"/>
    <n v="0.75"/>
    <n v="0.58333333333333337"/>
    <n v="0.16666666666666669"/>
    <n v="9.7222222222222238E-2"/>
  </r>
  <r>
    <x v="0"/>
    <x v="4"/>
    <s v="Los recursos públicos frente a los cuales la ciudadanía puede presupuestar de manera participativa, priorizan los derechos de las mujeres"/>
    <x v="4"/>
    <n v="100"/>
    <n v="0"/>
    <n v="0"/>
    <n v="100"/>
    <n v="100"/>
    <n v="0"/>
    <n v="100"/>
    <n v="1"/>
    <n v="1"/>
    <n v="1"/>
    <n v="0.66666666666666663"/>
    <n v="0.16666666666666669"/>
    <n v="0.11111111111111112"/>
  </r>
  <r>
    <x v="0"/>
    <x v="4"/>
    <s v="Los recursos públicos frente a los cuales la ciudadanía puede presupuestar de manera participativa, priorizan los derechos de las mujeres"/>
    <x v="5"/>
    <n v="0"/>
    <n v="150"/>
    <n v="0"/>
    <n v="150"/>
    <n v="0"/>
    <n v="150"/>
    <n v="150"/>
    <n v="1"/>
    <n v="1"/>
    <n v="1"/>
    <n v="0.66666666666666663"/>
    <n v="0.16666666666666669"/>
    <n v="0.11111111111111112"/>
  </r>
  <r>
    <x v="1"/>
    <x v="0"/>
    <s v="Creación y desarrollo de espacios de relacionamiento entre la Secretaría Distrital de Salud y la ciudadanía, análogos y digitales, para la promoción y la garantía del derecho a la participación en salud."/>
    <x v="6"/>
    <n v="60"/>
    <n v="20"/>
    <n v="20"/>
    <n v="100"/>
    <n v="60"/>
    <n v="2"/>
    <n v="62"/>
    <n v="0.62"/>
    <n v="1"/>
    <n v="0.1"/>
    <n v="0.3666666666666667"/>
    <n v="0.25"/>
    <n v="9.1666666666666674E-2"/>
  </r>
  <r>
    <x v="1"/>
    <x v="0"/>
    <s v="Creación y desarrollo de espacios de relacionamiento entre la Secretaría Distrital de Salud y la ciudadanía, análogos y digitales, para la promoción y la garantía del derecho a la participación en salud."/>
    <x v="7"/>
    <n v="3"/>
    <n v="3"/>
    <n v="3"/>
    <n v="9"/>
    <n v="2"/>
    <n v="2"/>
    <n v="4"/>
    <n v="0.44444444444444442"/>
    <n v="0.66666666666666663"/>
    <n v="0.66666666666666663"/>
    <n v="0.44444444444444442"/>
    <n v="0.25"/>
    <n v="0.1111111111111111"/>
  </r>
  <r>
    <x v="1"/>
    <x v="1"/>
    <s v="Co-creación e innovación para el fortalecimiento de capacidades sociales e inteligencia colectiva en el diseño de implementación de proyectos de iniciativa ciudadana y comunitaria.  "/>
    <x v="8"/>
    <n v="25"/>
    <n v="40"/>
    <n v="35"/>
    <n v="100"/>
    <n v="25"/>
    <n v="40"/>
    <n v="65"/>
    <n v="0.65"/>
    <n v="1"/>
    <n v="1"/>
    <n v="0.66666666666666663"/>
    <n v="0.25"/>
    <n v="0.16666666666666666"/>
  </r>
  <r>
    <x v="1"/>
    <x v="1"/>
    <s v="Co-creación e innovación para el fortalecimiento de capacidades sociales e inteligencia colectiva en el diseño de implementación de proyectos de iniciativa ciudadana y comunitaria.  "/>
    <x v="9"/>
    <n v="25"/>
    <n v="40"/>
    <n v="35"/>
    <n v="100"/>
    <n v="25"/>
    <n v="15"/>
    <n v="40"/>
    <n v="0.4"/>
    <n v="1"/>
    <n v="0.375"/>
    <n v="0.45833333333333331"/>
    <n v="0.25"/>
    <n v="0.11458333333333333"/>
  </r>
  <r>
    <x v="2"/>
    <x v="0"/>
    <s v="Divulgación, socialización y gestión de la información de las acciones generadas por el sector movilidad a escala local. "/>
    <x v="10"/>
    <n v="100"/>
    <n v="100"/>
    <n v="100"/>
    <n v="100"/>
    <n v="100"/>
    <n v="75"/>
    <n v="87.5"/>
    <n v="0.875"/>
    <n v="1"/>
    <n v="0.75"/>
    <n v="0.58333333333333337"/>
    <n v="0.1111111111111111"/>
    <n v="6.4814814814814811E-2"/>
  </r>
  <r>
    <x v="2"/>
    <x v="0"/>
    <s v="Divulgación, socialización y gestión de la información de las acciones generadas por el sector movilidad a escala local. "/>
    <x v="11"/>
    <n v="100"/>
    <n v="100"/>
    <n v="100"/>
    <n v="100"/>
    <n v="100"/>
    <n v="75"/>
    <n v="87.5"/>
    <n v="0.875"/>
    <n v="1"/>
    <n v="0.75"/>
    <n v="0.58333333333333337"/>
    <n v="0.1111111111111111"/>
    <n v="6.4814814814814811E-2"/>
  </r>
  <r>
    <x v="2"/>
    <x v="0"/>
    <s v="Divulgación, socialización y gestión de la información de las acciones generadas por el sector movilidad a escala local. "/>
    <x v="12"/>
    <n v="1"/>
    <n v="1"/>
    <n v="1"/>
    <n v="1"/>
    <n v="1"/>
    <n v="2"/>
    <n v="1.5"/>
    <n v="1.5"/>
    <n v="1"/>
    <n v="2"/>
    <n v="1"/>
    <n v="0.1111111111111111"/>
    <n v="0.1111111111111111"/>
  </r>
  <r>
    <x v="2"/>
    <x v="1"/>
    <s v="Canales de participación y control social para la movilidad"/>
    <x v="13"/>
    <n v="1"/>
    <n v="1"/>
    <n v="1"/>
    <n v="3"/>
    <n v="1"/>
    <n v="0"/>
    <n v="1"/>
    <n v="0.33333333333333331"/>
    <n v="1"/>
    <n v="0"/>
    <n v="0.33333333333333331"/>
    <n v="0.1111111111111111"/>
    <n v="3.7037037037037035E-2"/>
  </r>
  <r>
    <x v="2"/>
    <x v="1"/>
    <s v="Canales de participación y control social para la movilidad"/>
    <x v="14"/>
    <n v="1"/>
    <n v="1"/>
    <n v="1"/>
    <n v="3"/>
    <n v="1"/>
    <n v="0"/>
    <n v="1"/>
    <n v="0.33333333333333331"/>
    <n v="1"/>
    <n v="0"/>
    <n v="0.33333333333333331"/>
    <n v="0.1111111111111111"/>
    <n v="3.7037037037037035E-2"/>
  </r>
  <r>
    <x v="2"/>
    <x v="1"/>
    <s v="Canales de participación y control social para la movilidad"/>
    <x v="15"/>
    <n v="1"/>
    <n v="1"/>
    <n v="1"/>
    <n v="3"/>
    <n v="1"/>
    <n v="0"/>
    <n v="1"/>
    <n v="0.33333333333333331"/>
    <n v="1"/>
    <n v="0"/>
    <n v="0.33333333333333331"/>
    <n v="0.1111111111111111"/>
    <n v="3.7037037037037035E-2"/>
  </r>
  <r>
    <x v="2"/>
    <x v="2"/>
    <s v="Proceso de formación y educación ciudadana para la participación"/>
    <x v="16"/>
    <n v="1"/>
    <n v="1"/>
    <n v="1"/>
    <n v="3"/>
    <n v="1"/>
    <n v="0"/>
    <n v="1"/>
    <n v="0.33333333333333331"/>
    <n v="1"/>
    <n v="0"/>
    <n v="0.33333333333333331"/>
    <n v="0.1111111111111111"/>
    <n v="3.7037037037037035E-2"/>
  </r>
  <r>
    <x v="2"/>
    <x v="2"/>
    <s v="Proceso de formación y educación ciudadana para la participación"/>
    <x v="17"/>
    <n v="1"/>
    <n v="1"/>
    <n v="1"/>
    <n v="3"/>
    <n v="1"/>
    <n v="0"/>
    <n v="1"/>
    <n v="0.33333333333333331"/>
    <n v="1"/>
    <n v="0"/>
    <n v="0.33333333333333331"/>
    <n v="0.1111111111111111"/>
    <n v="3.7037037037037035E-2"/>
  </r>
  <r>
    <x v="2"/>
    <x v="2"/>
    <s v="Proceso de formación y educación ciudadana para la participación"/>
    <x v="18"/>
    <n v="1"/>
    <n v="1"/>
    <n v="1"/>
    <n v="3"/>
    <n v="1"/>
    <n v="0"/>
    <n v="1"/>
    <n v="0.33333333333333331"/>
    <n v="1"/>
    <n v="0"/>
    <n v="0.33333333333333331"/>
    <n v="0.1111111111111111"/>
    <n v="3.7037037037037035E-2"/>
  </r>
  <r>
    <x v="3"/>
    <x v="0"/>
    <s v="Conocer y que nos conozcan "/>
    <x v="19"/>
    <n v="6"/>
    <n v="9"/>
    <n v="5"/>
    <n v="20"/>
    <n v="6"/>
    <n v="4"/>
    <n v="10"/>
    <n v="0.5"/>
    <n v="1"/>
    <n v="0.44444444444444442"/>
    <n v="0.48148148148148145"/>
    <n v="0.2"/>
    <n v="9.6296296296296297E-2"/>
  </r>
  <r>
    <x v="3"/>
    <x v="0"/>
    <s v="Conocer y que nos conozcan "/>
    <x v="20"/>
    <n v="30"/>
    <n v="40"/>
    <n v="30"/>
    <n v="100"/>
    <n v="30"/>
    <n v="25"/>
    <n v="55"/>
    <n v="0.55000000000000004"/>
    <n v="1"/>
    <n v="0.625"/>
    <n v="0.54166666666666663"/>
    <n v="0.2"/>
    <n v="0.10833333333333334"/>
  </r>
  <r>
    <x v="3"/>
    <x v="1"/>
    <s v="Cocrear y Diseñar"/>
    <x v="21"/>
    <n v="30"/>
    <n v="40"/>
    <n v="30"/>
    <n v="100"/>
    <n v="30"/>
    <n v="25"/>
    <n v="55"/>
    <n v="0.55000000000000004"/>
    <n v="1"/>
    <n v="0.625"/>
    <n v="0.54166666666666663"/>
    <n v="0.2"/>
    <n v="0.10833333333333334"/>
  </r>
  <r>
    <x v="3"/>
    <x v="1"/>
    <s v="Cocrear y Diseñar"/>
    <x v="22"/>
    <n v="30"/>
    <n v="40"/>
    <n v="30"/>
    <n v="100"/>
    <n v="30"/>
    <n v="25"/>
    <n v="55"/>
    <n v="0.55000000000000004"/>
    <n v="1"/>
    <n v="0.625"/>
    <n v="0.54166666666666663"/>
    <n v="0.2"/>
    <n v="0.10833333333333334"/>
  </r>
  <r>
    <x v="3"/>
    <x v="2"/>
    <s v="Aprender y apropiar"/>
    <x v="23"/>
    <n v="30"/>
    <n v="40"/>
    <n v="30"/>
    <n v="100"/>
    <n v="30"/>
    <n v="15"/>
    <n v="45"/>
    <n v="0.45"/>
    <n v="1"/>
    <n v="0.375"/>
    <n v="0.45833333333333331"/>
    <n v="0.2"/>
    <n v="9.1666666666666674E-2"/>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
  <r>
    <x v="0"/>
    <x v="0"/>
    <s v="Paridad en instancias de participación ciudadana"/>
    <x v="0"/>
    <n v="50"/>
    <n v="50"/>
    <n v="50"/>
    <n v="50"/>
    <n v="50"/>
    <n v="50"/>
    <n v="50"/>
    <n v="1"/>
    <n v="1"/>
    <n v="1"/>
    <n v="0.66666666666666663"/>
    <n v="0.16666666666666669"/>
    <n v="0.11111111111111112"/>
  </r>
  <r>
    <x v="0"/>
    <x v="1"/>
    <s v="Visibilización de la acción política colectiva de las mujeres "/>
    <x v="1"/>
    <n v="18"/>
    <n v="18"/>
    <n v="18"/>
    <n v="18"/>
    <n v="18"/>
    <n v="18"/>
    <n v="18"/>
    <n v="1"/>
    <n v="1"/>
    <n v="1"/>
    <n v="0.66666666666666663"/>
    <n v="0.16666666666666669"/>
    <n v="0.11111111111111112"/>
  </r>
  <r>
    <x v="0"/>
    <x v="2"/>
    <s v="Liderazgo y empoderamiento político de las mujeres"/>
    <x v="2"/>
    <n v="1200"/>
    <n v="1200"/>
    <n v="1200"/>
    <n v="3600"/>
    <n v="1200"/>
    <n v="1154"/>
    <n v="2354"/>
    <n v="0.65388888888888885"/>
    <n v="1"/>
    <n v="0.96166666666666667"/>
    <n v="0.65388888888888885"/>
    <n v="0.16666666666666669"/>
    <n v="0.10898148148148148"/>
  </r>
  <r>
    <x v="0"/>
    <x v="3"/>
    <s v="Actores políticos relevantes discuten sobre la paridad y el derecho a la participación política de las mujeres"/>
    <x v="3"/>
    <n v="4"/>
    <n v="4"/>
    <n v="4"/>
    <n v="12"/>
    <n v="4"/>
    <n v="3"/>
    <n v="7"/>
    <n v="0.58333333333333337"/>
    <n v="1"/>
    <n v="0.75"/>
    <n v="0.58333333333333337"/>
    <n v="0.16666666666666669"/>
    <n v="9.7222222222222238E-2"/>
  </r>
  <r>
    <x v="0"/>
    <x v="4"/>
    <s v="Los recursos públicos frente a los cuales la ciudadanía puede presupuestar de manera participativa, priorizan los derechos de las mujeres"/>
    <x v="4"/>
    <n v="100"/>
    <n v="0"/>
    <n v="0"/>
    <n v="100"/>
    <n v="100"/>
    <n v="0"/>
    <n v="100"/>
    <n v="1"/>
    <n v="1"/>
    <n v="1"/>
    <n v="0.66666666666666663"/>
    <n v="0.16666666666666669"/>
    <n v="0.11111111111111112"/>
  </r>
  <r>
    <x v="0"/>
    <x v="4"/>
    <s v="Los recursos públicos frente a los cuales la ciudadanía puede presupuestar de manera participativa, priorizan los derechos de las mujeres"/>
    <x v="5"/>
    <n v="0"/>
    <n v="150"/>
    <n v="0"/>
    <n v="150"/>
    <n v="0"/>
    <n v="150"/>
    <n v="150"/>
    <n v="1"/>
    <n v="1"/>
    <n v="1"/>
    <n v="0.66666666666666663"/>
    <n v="0.16666666666666669"/>
    <n v="0.11111111111111112"/>
  </r>
  <r>
    <x v="1"/>
    <x v="0"/>
    <s v="Creación y desarrollo de espacios de relacionamiento entre la Secretaría Distrital de Salud y la ciudadanía, análogos y digitales, para la promoción y la garantía del derecho a la participación en salud."/>
    <x v="6"/>
    <n v="60"/>
    <n v="20"/>
    <n v="20"/>
    <n v="100"/>
    <n v="60"/>
    <n v="2"/>
    <n v="62"/>
    <n v="0.62"/>
    <n v="1"/>
    <n v="0.1"/>
    <n v="0.3666666666666667"/>
    <n v="0.25"/>
    <n v="9.1666666666666674E-2"/>
  </r>
  <r>
    <x v="1"/>
    <x v="0"/>
    <s v="Creación y desarrollo de espacios de relacionamiento entre la Secretaría Distrital de Salud y la ciudadanía, análogos y digitales, para la promoción y la garantía del derecho a la participación en salud."/>
    <x v="7"/>
    <n v="3"/>
    <n v="3"/>
    <n v="3"/>
    <n v="9"/>
    <n v="2"/>
    <n v="2"/>
    <n v="4"/>
    <n v="0.44444444444444442"/>
    <n v="0.66666666666666663"/>
    <n v="0.66666666666666663"/>
    <n v="0.44444444444444442"/>
    <n v="0.25"/>
    <n v="0.1111111111111111"/>
  </r>
  <r>
    <x v="1"/>
    <x v="1"/>
    <s v="Co-creación e innovación para el fortalecimiento de capacidades sociales e inteligencia colectiva en el diseño de implementación de proyectos de iniciativa ciudadana y comunitaria.  "/>
    <x v="8"/>
    <n v="25"/>
    <n v="40"/>
    <n v="35"/>
    <n v="100"/>
    <n v="25"/>
    <n v="40"/>
    <n v="65"/>
    <n v="0.65"/>
    <n v="1"/>
    <n v="1"/>
    <n v="0.66666666666666663"/>
    <n v="0.25"/>
    <n v="0.16666666666666666"/>
  </r>
  <r>
    <x v="1"/>
    <x v="1"/>
    <s v="Co-creación e innovación para el fortalecimiento de capacidades sociales e inteligencia colectiva en el diseño de implementación de proyectos de iniciativa ciudadana y comunitaria.  "/>
    <x v="9"/>
    <n v="25"/>
    <n v="40"/>
    <n v="35"/>
    <n v="100"/>
    <n v="25"/>
    <n v="15"/>
    <n v="40"/>
    <n v="0.4"/>
    <n v="1"/>
    <n v="0.375"/>
    <n v="0.45833333333333331"/>
    <n v="0.25"/>
    <n v="0.11458333333333333"/>
  </r>
  <r>
    <x v="2"/>
    <x v="0"/>
    <s v="Divulgación, socialización y gestión de la información de las acciones generadas por el sector movilidad a escala local. "/>
    <x v="10"/>
    <n v="100"/>
    <n v="100"/>
    <n v="100"/>
    <n v="100"/>
    <n v="100"/>
    <n v="75"/>
    <n v="87.5"/>
    <n v="0.875"/>
    <n v="1"/>
    <n v="0.75"/>
    <n v="0.58333333333333337"/>
    <n v="0.1111111111111111"/>
    <n v="6.4814814814814811E-2"/>
  </r>
  <r>
    <x v="2"/>
    <x v="0"/>
    <s v="Divulgación, socialización y gestión de la información de las acciones generadas por el sector movilidad a escala local. "/>
    <x v="11"/>
    <n v="100"/>
    <n v="100"/>
    <n v="100"/>
    <n v="100"/>
    <n v="100"/>
    <n v="75"/>
    <n v="87.5"/>
    <n v="0.875"/>
    <n v="1"/>
    <n v="0.75"/>
    <n v="0.58333333333333337"/>
    <n v="0.1111111111111111"/>
    <n v="6.4814814814814811E-2"/>
  </r>
  <r>
    <x v="2"/>
    <x v="0"/>
    <s v="Divulgación, socialización y gestión de la información de las acciones generadas por el sector movilidad a escala local. "/>
    <x v="12"/>
    <n v="1"/>
    <n v="1"/>
    <n v="1"/>
    <n v="1"/>
    <n v="1"/>
    <n v="2"/>
    <n v="1.5"/>
    <n v="1.5"/>
    <n v="1"/>
    <n v="2"/>
    <n v="1"/>
    <n v="0.1111111111111111"/>
    <n v="0.1111111111111111"/>
  </r>
  <r>
    <x v="2"/>
    <x v="1"/>
    <s v="Canales de participación y control social para la movilidad"/>
    <x v="13"/>
    <n v="1"/>
    <n v="1"/>
    <n v="1"/>
    <n v="3"/>
    <n v="1"/>
    <n v="0"/>
    <n v="1"/>
    <n v="0.33333333333333331"/>
    <n v="1"/>
    <n v="0"/>
    <n v="0.33333333333333331"/>
    <n v="0.1111111111111111"/>
    <n v="3.7037037037037035E-2"/>
  </r>
  <r>
    <x v="2"/>
    <x v="1"/>
    <s v="Canales de participación y control social para la movilidad"/>
    <x v="14"/>
    <n v="1"/>
    <n v="1"/>
    <n v="1"/>
    <n v="3"/>
    <n v="1"/>
    <n v="0"/>
    <n v="1"/>
    <n v="0.33333333333333331"/>
    <n v="1"/>
    <n v="0"/>
    <n v="0.33333333333333331"/>
    <n v="0.1111111111111111"/>
    <n v="3.7037037037037035E-2"/>
  </r>
  <r>
    <x v="2"/>
    <x v="1"/>
    <s v="Canales de participación y control social para la movilidad"/>
    <x v="15"/>
    <n v="1"/>
    <n v="1"/>
    <n v="1"/>
    <n v="3"/>
    <n v="1"/>
    <n v="0"/>
    <n v="1"/>
    <n v="0.33333333333333331"/>
    <n v="1"/>
    <n v="0"/>
    <n v="0.33333333333333331"/>
    <n v="0.1111111111111111"/>
    <n v="3.7037037037037035E-2"/>
  </r>
  <r>
    <x v="2"/>
    <x v="2"/>
    <s v="Proceso de formación y educación ciudadana para la participación"/>
    <x v="16"/>
    <n v="1"/>
    <n v="1"/>
    <n v="1"/>
    <n v="3"/>
    <n v="1"/>
    <n v="0"/>
    <n v="1"/>
    <n v="0.33333333333333331"/>
    <n v="1"/>
    <n v="0"/>
    <n v="0.33333333333333331"/>
    <n v="0.1111111111111111"/>
    <n v="3.7037037037037035E-2"/>
  </r>
  <r>
    <x v="2"/>
    <x v="2"/>
    <s v="Proceso de formación y educación ciudadana para la participación"/>
    <x v="17"/>
    <n v="1"/>
    <n v="1"/>
    <n v="1"/>
    <n v="3"/>
    <n v="1"/>
    <n v="0"/>
    <n v="1"/>
    <n v="0.33333333333333331"/>
    <n v="1"/>
    <n v="0"/>
    <n v="0.33333333333333331"/>
    <n v="0.1111111111111111"/>
    <n v="3.7037037037037035E-2"/>
  </r>
  <r>
    <x v="2"/>
    <x v="2"/>
    <s v="Proceso de formación y educación ciudadana para la participación"/>
    <x v="18"/>
    <n v="1"/>
    <n v="1"/>
    <n v="1"/>
    <n v="3"/>
    <n v="1"/>
    <n v="0"/>
    <n v="1"/>
    <n v="0.33333333333333331"/>
    <n v="1"/>
    <n v="0"/>
    <n v="0.33333333333333331"/>
    <n v="0.1111111111111111"/>
    <n v="3.7037037037037035E-2"/>
  </r>
  <r>
    <x v="3"/>
    <x v="0"/>
    <s v="Conocer y que nos conozcan "/>
    <x v="19"/>
    <n v="6"/>
    <n v="9"/>
    <n v="5"/>
    <n v="20"/>
    <n v="6"/>
    <n v="4"/>
    <n v="10"/>
    <n v="0.5"/>
    <n v="1"/>
    <n v="0.44444444444444442"/>
    <n v="0.48148148148148145"/>
    <n v="0.2"/>
    <n v="9.6296296296296297E-2"/>
  </r>
  <r>
    <x v="3"/>
    <x v="0"/>
    <s v="Conocer y que nos conozcan "/>
    <x v="20"/>
    <n v="30"/>
    <n v="40"/>
    <n v="30"/>
    <n v="100"/>
    <n v="30"/>
    <n v="25"/>
    <n v="55"/>
    <n v="0.55000000000000004"/>
    <n v="1"/>
    <n v="0.625"/>
    <n v="0.54166666666666663"/>
    <n v="0.2"/>
    <n v="0.10833333333333334"/>
  </r>
  <r>
    <x v="3"/>
    <x v="1"/>
    <s v="Cocrear y Diseñar"/>
    <x v="21"/>
    <n v="30"/>
    <n v="40"/>
    <n v="30"/>
    <n v="100"/>
    <n v="30"/>
    <n v="25"/>
    <n v="55"/>
    <n v="0.55000000000000004"/>
    <n v="1"/>
    <n v="0.625"/>
    <n v="0.54166666666666663"/>
    <n v="0.2"/>
    <n v="0.10833333333333334"/>
  </r>
  <r>
    <x v="3"/>
    <x v="1"/>
    <s v="Cocrear y Diseñar"/>
    <x v="22"/>
    <n v="30"/>
    <n v="40"/>
    <n v="30"/>
    <n v="100"/>
    <n v="30"/>
    <n v="25"/>
    <n v="55"/>
    <n v="0.55000000000000004"/>
    <n v="1"/>
    <n v="0.625"/>
    <n v="0.54166666666666663"/>
    <n v="0.2"/>
    <n v="0.10833333333333334"/>
  </r>
  <r>
    <x v="3"/>
    <x v="2"/>
    <s v="Aprender y apropiar"/>
    <x v="23"/>
    <n v="30"/>
    <n v="40"/>
    <n v="30"/>
    <n v="100"/>
    <n v="30"/>
    <n v="15"/>
    <n v="45"/>
    <n v="0.45"/>
    <n v="1"/>
    <n v="0.375"/>
    <n v="0.45833333333333331"/>
    <n v="0.2"/>
    <n v="9.1666666666666674E-2"/>
  </r>
  <r>
    <x v="4"/>
    <x v="0"/>
    <s v="Estrategia pedagógica para la apropiación ciudadana de TIC y generación de capacidades para la democracia digital, centrado en la compresión del presupuesto y la gestión local"/>
    <x v="24"/>
    <s v=" "/>
    <s v=" "/>
    <s v=" "/>
    <n v="0"/>
    <n v="0"/>
    <n v="0"/>
    <n v="0"/>
    <n v="0"/>
    <n v="0"/>
    <n v="0"/>
    <n v="0"/>
    <n v="6.6666666666666666E-2"/>
    <n v="0"/>
  </r>
  <r>
    <x v="4"/>
    <x v="0"/>
    <s v="Estrategia pedagógica para la apropiación ciudadana de TIC y generación de capacidades para la democracia digital, centrado en la compresión del presupuesto y la gestión local"/>
    <x v="25"/>
    <s v=" "/>
    <n v="2000"/>
    <s v=" "/>
    <n v="2000"/>
    <n v="0"/>
    <n v="0"/>
    <n v="0"/>
    <n v="0"/>
    <n v="0"/>
    <n v="0"/>
    <n v="0"/>
    <n v="6.6666666666666666E-2"/>
    <n v="0"/>
  </r>
  <r>
    <x v="4"/>
    <x v="1"/>
    <s v="Difusión, convocatoria e inscripciones"/>
    <x v="26"/>
    <n v="60000"/>
    <n v="75000"/>
    <s v=" "/>
    <n v="75000"/>
    <n v="60000"/>
    <n v="138410"/>
    <n v="198410"/>
    <n v="2.6454666666666666"/>
    <n v="1"/>
    <n v="1.8454666666666666"/>
    <n v="0.94848888888888894"/>
    <n v="6.6666666666666666E-2"/>
    <n v="6.323259259259259E-2"/>
  </r>
  <r>
    <x v="4"/>
    <x v="1"/>
    <s v="Difusión, convocatoria e inscripciones"/>
    <x v="27"/>
    <s v=" "/>
    <n v="20"/>
    <s v=" "/>
    <n v="20"/>
    <n v="0"/>
    <n v="20"/>
    <n v="20"/>
    <n v="1"/>
    <n v="0"/>
    <n v="1"/>
    <n v="0.33333333333333331"/>
    <n v="6.6666666666666666E-2"/>
    <n v="2.222222222222222E-2"/>
  </r>
  <r>
    <x v="4"/>
    <x v="2"/>
    <s v="Consulta, discusión, priorización y registro de propuestas"/>
    <x v="28"/>
    <s v=" "/>
    <n v="150"/>
    <s v=" "/>
    <n v="150"/>
    <n v="0"/>
    <n v="150"/>
    <n v="150"/>
    <n v="1"/>
    <n v="0"/>
    <n v="1"/>
    <n v="0.33333333333333331"/>
    <n v="6.6666666666666666E-2"/>
    <n v="2.222222222222222E-2"/>
  </r>
  <r>
    <x v="4"/>
    <x v="2"/>
    <s v="Consulta, discusión, priorización y registro de propuestas"/>
    <x v="29"/>
    <s v=" "/>
    <n v="570"/>
    <s v=" "/>
    <n v="570"/>
    <n v="0"/>
    <n v="3527"/>
    <n v="3527"/>
    <n v="6.1877192982456144"/>
    <n v="0"/>
    <n v="6.1877192982456144"/>
    <n v="2.0625730994152049"/>
    <n v="6.6666666666666666E-2"/>
    <n v="0.13750487329434699"/>
  </r>
  <r>
    <x v="4"/>
    <x v="2"/>
    <s v="Consulta, discusión, priorización y registro de propuestas"/>
    <x v="30"/>
    <s v=" "/>
    <n v="380"/>
    <s v=" "/>
    <n v="380"/>
    <n v="0"/>
    <n v="556"/>
    <n v="556"/>
    <n v="1.4631578947368422"/>
    <n v="0"/>
    <n v="1.4631578947368422"/>
    <n v="0.48771929824561405"/>
    <n v="6.6666666666666666E-2"/>
    <n v="3.2514619883040934E-2"/>
  </r>
  <r>
    <x v="4"/>
    <x v="2"/>
    <s v="Consulta, discusión, priorización y registro de propuestas"/>
    <x v="31"/>
    <s v=" "/>
    <n v="20"/>
    <s v=" "/>
    <n v="20"/>
    <n v="0"/>
    <n v="20"/>
    <n v="20"/>
    <n v="1"/>
    <n v="0"/>
    <n v="1"/>
    <n v="0.33333333333333331"/>
    <n v="6.6666666666666666E-2"/>
    <n v="2.222222222222222E-2"/>
  </r>
  <r>
    <x v="4"/>
    <x v="2"/>
    <s v="Consulta, discusión, priorización y registro de propuestas"/>
    <x v="32"/>
    <s v=" "/>
    <n v="1"/>
    <s v=" "/>
    <n v="1"/>
    <n v="0"/>
    <n v="1"/>
    <n v="1"/>
    <n v="1"/>
    <n v="0"/>
    <n v="1"/>
    <n v="0.33333333333333331"/>
    <n v="6.6666666666666666E-2"/>
    <n v="2.222222222222222E-2"/>
  </r>
  <r>
    <x v="4"/>
    <x v="2"/>
    <s v="Consulta, discusión, priorización y registro de propuestas"/>
    <x v="33"/>
    <s v=" "/>
    <n v="20"/>
    <s v=" "/>
    <n v="20"/>
    <n v="0"/>
    <n v="20"/>
    <n v="20"/>
    <n v="1"/>
    <n v="0"/>
    <n v="1"/>
    <n v="0.33333333333333331"/>
    <n v="6.6666666666666666E-2"/>
    <n v="2.222222222222222E-2"/>
  </r>
  <r>
    <x v="4"/>
    <x v="3"/>
    <s v="Consolidación, publicación de inversiones priorizadas e incorporación en el presupuesto del Fondos de Desarrollo Local para 2021"/>
    <x v="34"/>
    <s v=" "/>
    <n v="20"/>
    <s v=" "/>
    <n v="20"/>
    <n v="0"/>
    <n v="20"/>
    <n v="20"/>
    <n v="1"/>
    <n v="0"/>
    <n v="1"/>
    <n v="0.33333333333333331"/>
    <n v="6.6666666666666666E-2"/>
    <n v="2.222222222222222E-2"/>
  </r>
  <r>
    <x v="4"/>
    <x v="3"/>
    <s v="Consolidación, publicación de inversiones priorizadas e incorporación en el presupuesto del Fondos de Desarrollo Local para 2021"/>
    <x v="35"/>
    <s v=" "/>
    <s v=" "/>
    <s v=" "/>
    <n v="0"/>
    <n v="0"/>
    <n v="0"/>
    <n v="0"/>
    <n v="0"/>
    <n v="0"/>
    <n v="0"/>
    <n v="0"/>
    <n v="6.6666666666666666E-2"/>
    <n v="0"/>
  </r>
  <r>
    <x v="4"/>
    <x v="3"/>
    <s v="Consolidación, publicación de inversiones priorizadas e incorporación en el presupuesto del Fondos de Desarrollo Local para 2021"/>
    <x v="36"/>
    <s v=" "/>
    <n v="1"/>
    <s v=" "/>
    <n v="1"/>
    <n v="0"/>
    <n v="1"/>
    <n v="1"/>
    <n v="1"/>
    <n v="0"/>
    <n v="1"/>
    <n v="0.33333333333333331"/>
    <n v="6.6666666666666666E-2"/>
    <n v="2.222222222222222E-2"/>
  </r>
  <r>
    <x v="4"/>
    <x v="3"/>
    <s v="Consolidación, publicación de inversiones priorizadas e incorporación en el presupuesto del Fondos de Desarrollo Local para 2021"/>
    <x v="37"/>
    <s v=" "/>
    <n v="20"/>
    <s v=" "/>
    <n v="20"/>
    <n v="0"/>
    <n v="20"/>
    <n v="20"/>
    <n v="1"/>
    <n v="0"/>
    <n v="1"/>
    <n v="0.33333333333333331"/>
    <n v="6.6666666666666666E-2"/>
    <n v="2.222222222222222E-2"/>
  </r>
  <r>
    <x v="4"/>
    <x v="3"/>
    <s v="Consolidación, publicación de inversiones priorizadas e incorporación en el presupuesto del Fondos de Desarrollo Local para 2021"/>
    <x v="38"/>
    <s v=" "/>
    <n v="4"/>
    <s v=" "/>
    <n v="4"/>
    <n v="0"/>
    <n v="4"/>
    <n v="4"/>
    <n v="1"/>
    <n v="0"/>
    <n v="1"/>
    <n v="0.33333333333333331"/>
    <n v="6.6666666666666666E-2"/>
    <n v="2.222222222222222E-2"/>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s v="Paridad en instancias de participación ciudadana"/>
    <x v="0"/>
    <n v="50"/>
    <n v="50"/>
    <n v="50"/>
    <n v="50"/>
    <n v="50"/>
    <n v="50"/>
    <n v="50"/>
    <n v="1"/>
    <n v="1"/>
    <n v="1"/>
    <n v="0.66666666666666663"/>
    <n v="0.16666666666666669"/>
    <n v="0.11111111111111112"/>
  </r>
  <r>
    <x v="0"/>
    <x v="1"/>
    <s v="Visibilización de la acción política colectiva de las mujeres "/>
    <x v="1"/>
    <n v="18"/>
    <n v="18"/>
    <n v="18"/>
    <n v="18"/>
    <n v="18"/>
    <n v="18"/>
    <n v="18"/>
    <n v="1"/>
    <n v="1"/>
    <n v="1"/>
    <n v="0.66666666666666663"/>
    <n v="0.16666666666666669"/>
    <n v="0.11111111111111112"/>
  </r>
  <r>
    <x v="0"/>
    <x v="2"/>
    <s v="Liderazgo y empoderamiento político de las mujeres"/>
    <x v="2"/>
    <n v="1200"/>
    <n v="1200"/>
    <n v="1200"/>
    <n v="3600"/>
    <n v="1200"/>
    <n v="1282"/>
    <n v="2482"/>
    <n v="0.68944444444444442"/>
    <n v="1"/>
    <n v="1.0683333333333334"/>
    <n v="0.68944444444444442"/>
    <n v="0.16666666666666669"/>
    <n v="0.11490740740740742"/>
  </r>
  <r>
    <x v="0"/>
    <x v="3"/>
    <s v="Actores políticos relevantes discuten sobre la paridad y el derecho a la participación política de las mujeres"/>
    <x v="3"/>
    <n v="4"/>
    <n v="4"/>
    <n v="4"/>
    <n v="12"/>
    <n v="4"/>
    <n v="4"/>
    <n v="8"/>
    <n v="0.66666666666666663"/>
    <n v="1"/>
    <n v="1"/>
    <n v="0.66666666666666663"/>
    <n v="0.16666666666666669"/>
    <n v="0.11111111111111112"/>
  </r>
  <r>
    <x v="0"/>
    <x v="4"/>
    <s v="Los recursos públicos frente a los cuales la ciudadanía puede presupuestar de manera participativa, priorizan los derechos de las mujeres"/>
    <x v="4"/>
    <n v="100"/>
    <n v="0"/>
    <n v="0"/>
    <n v="100"/>
    <n v="100"/>
    <n v="0"/>
    <n v="100"/>
    <n v="1"/>
    <n v="1"/>
    <n v="1"/>
    <n v="0.66666666666666663"/>
    <n v="0.16666666666666669"/>
    <n v="0.11111111111111112"/>
  </r>
  <r>
    <x v="0"/>
    <x v="4"/>
    <s v="Los recursos públicos frente a los cuales la ciudadanía puede presupuestar de manera participativa, priorizan los derechos de las mujeres"/>
    <x v="5"/>
    <n v="0"/>
    <n v="150"/>
    <n v="0"/>
    <n v="150"/>
    <n v="0"/>
    <n v="150"/>
    <n v="150"/>
    <n v="1"/>
    <n v="1"/>
    <n v="1"/>
    <n v="0.66666666666666663"/>
    <n v="0.16666666666666669"/>
    <n v="0.11111111111111112"/>
  </r>
  <r>
    <x v="1"/>
    <x v="0"/>
    <s v="Creación y desarrollo de espacios de relacionamiento entre la Secretaría Distrital de Salud y la ciudadanía, análogos y digitales, para la promoción y la garantía del derecho a la participación en salud."/>
    <x v="6"/>
    <n v="60"/>
    <n v="20"/>
    <n v="20"/>
    <n v="100"/>
    <n v="50"/>
    <n v="20"/>
    <n v="70"/>
    <n v="0.7"/>
    <n v="0.83333333333333337"/>
    <n v="1"/>
    <n v="0.61111111111111116"/>
    <n v="0.25"/>
    <n v="0.15277777777777779"/>
  </r>
  <r>
    <x v="1"/>
    <x v="0"/>
    <s v="Creación y desarrollo de espacios de relacionamiento entre la Secretaría Distrital de Salud y la ciudadanía, análogos y digitales, para la promoción y la garantía del derecho a la participación en salud."/>
    <x v="7"/>
    <n v="3"/>
    <n v="3"/>
    <n v="3"/>
    <n v="9"/>
    <n v="3"/>
    <n v="3"/>
    <n v="6"/>
    <n v="0.66666666666666663"/>
    <n v="1"/>
    <n v="1"/>
    <n v="0.66666666666666663"/>
    <n v="0.25"/>
    <n v="0.16666666666666666"/>
  </r>
  <r>
    <x v="1"/>
    <x v="1"/>
    <s v="Co-creación e innovación para el fortalecimiento de capacidades sociales e inteligencia colectiva en el diseño de implementación de proyectos de iniciativa ciudadana y comunitaria.  "/>
    <x v="8"/>
    <n v="25"/>
    <n v="40"/>
    <n v="35"/>
    <n v="100"/>
    <n v="25"/>
    <n v="40"/>
    <n v="65"/>
    <n v="0.65"/>
    <n v="1"/>
    <n v="1"/>
    <n v="0.66666666666666663"/>
    <n v="0.25"/>
    <n v="0.16666666666666666"/>
  </r>
  <r>
    <x v="1"/>
    <x v="1"/>
    <s v="Co-creación e innovación para el fortalecimiento de capacidades sociales e inteligencia colectiva en el diseño de implementación de proyectos de iniciativa ciudadana y comunitaria.  "/>
    <x v="9"/>
    <n v="25"/>
    <n v="40"/>
    <n v="35"/>
    <n v="100"/>
    <n v="25"/>
    <n v="15"/>
    <n v="40"/>
    <n v="0.4"/>
    <n v="1"/>
    <n v="0.375"/>
    <n v="0.45833333333333331"/>
    <n v="0.25"/>
    <n v="0.11458333333333333"/>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x v="0"/>
    <s v="Paridad en instancias de participación ciudadana"/>
    <x v="0"/>
    <n v="50"/>
    <n v="50"/>
    <n v="50"/>
    <n v="50"/>
    <n v="50"/>
    <n v="50"/>
    <n v="50"/>
    <n v="1"/>
    <n v="1"/>
    <n v="1"/>
    <m/>
    <n v="0.66666666666666663"/>
    <n v="0.16666666666666669"/>
    <n v="0.11111111111111112"/>
  </r>
  <r>
    <x v="0"/>
    <x v="1"/>
    <s v="Visibilización de la acción política colectiva de las mujeres "/>
    <x v="1"/>
    <n v="18"/>
    <n v="18"/>
    <n v="18"/>
    <n v="18"/>
    <n v="18"/>
    <n v="18"/>
    <n v="18"/>
    <n v="1"/>
    <n v="1"/>
    <n v="1"/>
    <m/>
    <n v="0.66666666666666663"/>
    <n v="0.16666666666666669"/>
    <n v="0.11111111111111112"/>
  </r>
  <r>
    <x v="0"/>
    <x v="2"/>
    <s v="Liderazgo y empoderamiento político de las mujeres"/>
    <x v="2"/>
    <n v="1200"/>
    <n v="1200"/>
    <n v="1200"/>
    <n v="3600"/>
    <n v="1361"/>
    <n v="1282"/>
    <n v="2643"/>
    <n v="0.73416666666666663"/>
    <n v="1.1341666666666668"/>
    <n v="1.0683333333333334"/>
    <m/>
    <n v="0.73416666666666675"/>
    <n v="0.16666666666666669"/>
    <n v="0.12236111111111114"/>
  </r>
  <r>
    <x v="0"/>
    <x v="3"/>
    <s v="Actores políticos relevantes discuten sobre la paridad y el derecho a la participación política de las mujeres"/>
    <x v="3"/>
    <n v="4"/>
    <n v="4"/>
    <n v="4"/>
    <n v="12"/>
    <n v="4"/>
    <n v="3"/>
    <n v="7"/>
    <n v="0.58333333333333337"/>
    <n v="1"/>
    <n v="0.75"/>
    <m/>
    <n v="0.58333333333333337"/>
    <n v="0.16666666666666669"/>
    <n v="9.7222222222222238E-2"/>
  </r>
  <r>
    <x v="0"/>
    <x v="4"/>
    <s v="Los recursos públicos frente a los cuales la ciudadanía puede presupuestar de manera participativa, priorizan los derechos de las mujeres"/>
    <x v="4"/>
    <n v="100"/>
    <n v="0"/>
    <n v="0"/>
    <n v="100"/>
    <n v="100"/>
    <n v="0"/>
    <n v="100"/>
    <n v="1"/>
    <n v="1"/>
    <n v="1"/>
    <n v="1"/>
    <n v="1"/>
    <n v="0.16666666666666669"/>
    <n v="0.16666666666666669"/>
  </r>
  <r>
    <x v="0"/>
    <x v="4"/>
    <s v="Los recursos públicos frente a los cuales la ciudadanía puede presupuestar de manera participativa, priorizan los derechos de las mujeres"/>
    <x v="5"/>
    <n v="0"/>
    <n v="150"/>
    <n v="0"/>
    <n v="150"/>
    <n v="0"/>
    <n v="287"/>
    <n v="287"/>
    <n v="1.9133333333333333"/>
    <n v="1"/>
    <n v="1.9133333333333333"/>
    <n v="1"/>
    <n v="1.3044444444444443"/>
    <n v="0.16666666666666669"/>
    <n v="0.2174074074074074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4389CD2-4157-4C82-B27E-C02CBD9F4AF1}" name="TablaDinámica3" cacheId="9187"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28">
  <location ref="A61:B81" firstHeaderRow="1" firstDataRow="1" firstDataCol="1" rowPageCount="1" colPageCount="1"/>
  <pivotFields count="17">
    <pivotField axis="axisPage" showAll="0">
      <items count="6">
        <item x="0"/>
        <item x="1"/>
        <item x="2"/>
        <item x="3"/>
        <item x="4"/>
        <item t="default"/>
      </items>
    </pivotField>
    <pivotField axis="axisRow" showAll="0">
      <items count="6">
        <item x="0"/>
        <item x="1"/>
        <item x="2"/>
        <item x="3"/>
        <item x="4"/>
        <item t="default"/>
      </items>
    </pivotField>
    <pivotField showAll="0"/>
    <pivotField axis="axisRow" showAll="0">
      <items count="40">
        <item x="1"/>
        <item x="4"/>
        <item x="5"/>
        <item x="3"/>
        <item x="2"/>
        <item x="0"/>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t="default"/>
      </items>
    </pivotField>
    <pivotField showAll="0"/>
    <pivotField showAll="0"/>
    <pivotField showAll="0"/>
    <pivotField showAll="0"/>
    <pivotField showAll="0"/>
    <pivotField showAll="0"/>
    <pivotField showAll="0"/>
    <pivotField numFmtId="9" showAll="0"/>
    <pivotField numFmtId="9" showAll="0"/>
    <pivotField numFmtId="9" showAll="0"/>
    <pivotField dataField="1" numFmtId="9" showAll="0"/>
    <pivotField numFmtId="9" showAll="0"/>
    <pivotField numFmtId="9" showAll="0"/>
  </pivotFields>
  <rowFields count="2">
    <field x="1"/>
    <field x="3"/>
  </rowFields>
  <rowItems count="20">
    <i>
      <x/>
    </i>
    <i r="1">
      <x v="24"/>
    </i>
    <i r="1">
      <x v="25"/>
    </i>
    <i>
      <x v="1"/>
    </i>
    <i r="1">
      <x v="26"/>
    </i>
    <i r="1">
      <x v="27"/>
    </i>
    <i>
      <x v="2"/>
    </i>
    <i r="1">
      <x v="28"/>
    </i>
    <i r="1">
      <x v="29"/>
    </i>
    <i r="1">
      <x v="30"/>
    </i>
    <i r="1">
      <x v="31"/>
    </i>
    <i r="1">
      <x v="32"/>
    </i>
    <i r="1">
      <x v="33"/>
    </i>
    <i>
      <x v="3"/>
    </i>
    <i r="1">
      <x v="34"/>
    </i>
    <i r="1">
      <x v="35"/>
    </i>
    <i r="1">
      <x v="36"/>
    </i>
    <i r="1">
      <x v="37"/>
    </i>
    <i r="1">
      <x v="38"/>
    </i>
    <i t="grand">
      <x/>
    </i>
  </rowItems>
  <colItems count="1">
    <i/>
  </colItems>
  <pageFields count="1">
    <pageField fld="0" item="4" hier="-1"/>
  </pageFields>
  <dataFields count="1">
    <dataField name="Porcentaje de avance acumulado" fld="14" subtotal="average" baseField="1" baseItem="0" numFmtId="9"/>
  </dataFields>
  <formats count="2">
    <format dxfId="27">
      <pivotArea outline="0" collapsedLevelsAreSubtotals="1" fieldPosition="0"/>
    </format>
    <format dxfId="28">
      <pivotArea outline="0" collapsedLevelsAreSubtotals="1" fieldPosition="0">
        <references count="1">
          <reference field="4294967294" count="1" selected="0">
            <x v="0"/>
          </reference>
        </references>
      </pivotArea>
    </format>
  </formats>
  <chartFormats count="6">
    <chartFormat chart="2" format="11" series="1">
      <pivotArea type="data" outline="0" fieldPosition="0">
        <references count="1">
          <reference field="4294967294" count="1" selected="0">
            <x v="0"/>
          </reference>
        </references>
      </pivotArea>
    </chartFormat>
    <chartFormat chart="9" format="14" series="1">
      <pivotArea type="data" outline="0" fieldPosition="0">
        <references count="1">
          <reference field="4294967294" count="1" selected="0">
            <x v="0"/>
          </reference>
        </references>
      </pivotArea>
    </chartFormat>
    <chartFormat chart="14" format="17" series="1">
      <pivotArea type="data" outline="0" fieldPosition="0">
        <references count="1">
          <reference field="4294967294" count="1" selected="0">
            <x v="0"/>
          </reference>
        </references>
      </pivotArea>
    </chartFormat>
    <chartFormat chart="18" format="20" series="1">
      <pivotArea type="data" outline="0" fieldPosition="0">
        <references count="1">
          <reference field="4294967294" count="1" selected="0">
            <x v="0"/>
          </reference>
        </references>
      </pivotArea>
    </chartFormat>
    <chartFormat chart="21" format="23" series="1">
      <pivotArea type="data" outline="0" fieldPosition="0">
        <references count="1">
          <reference field="4294967294" count="1" selected="0">
            <x v="0"/>
          </reference>
        </references>
      </pivotArea>
    </chartFormat>
    <chartFormat chart="25"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AFE260AE-F7F9-4BED-AD67-E981A12AF372}" name="TablaDinámica1" cacheId="9189"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C15" firstHeaderRow="0" firstDataRow="1" firstDataCol="1" rowPageCount="1" colPageCount="1"/>
  <pivotFields count="18">
    <pivotField axis="axisPage" showAll="0">
      <items count="2">
        <item x="0"/>
        <item t="default"/>
      </items>
    </pivotField>
    <pivotField axis="axisRow" showAll="0">
      <items count="7">
        <item x="0"/>
        <item x="1"/>
        <item x="2"/>
        <item x="3"/>
        <item x="4"/>
        <item m="1" x="5"/>
        <item t="default"/>
      </items>
    </pivotField>
    <pivotField showAll="0"/>
    <pivotField axis="axisRow" showAll="0">
      <items count="7">
        <item x="1"/>
        <item x="4"/>
        <item x="5"/>
        <item x="3"/>
        <item x="2"/>
        <item x="0"/>
        <item t="default"/>
      </items>
    </pivotField>
    <pivotField showAll="0"/>
    <pivotField showAll="0"/>
    <pivotField showAll="0"/>
    <pivotField showAll="0"/>
    <pivotField showAll="0"/>
    <pivotField showAll="0"/>
    <pivotField showAll="0"/>
    <pivotField numFmtId="9" showAll="0"/>
    <pivotField numFmtId="9" showAll="0"/>
    <pivotField numFmtId="9" showAll="0"/>
    <pivotField showAll="0"/>
    <pivotField dataField="1" numFmtId="9" showAll="0"/>
    <pivotField numFmtId="9" showAll="0"/>
    <pivotField dataField="1" numFmtId="9" showAll="0"/>
  </pivotFields>
  <rowFields count="2">
    <field x="1"/>
    <field x="3"/>
  </rowFields>
  <rowItems count="12">
    <i>
      <x/>
    </i>
    <i r="1">
      <x v="5"/>
    </i>
    <i>
      <x v="1"/>
    </i>
    <i r="1">
      <x/>
    </i>
    <i>
      <x v="2"/>
    </i>
    <i r="1">
      <x v="4"/>
    </i>
    <i>
      <x v="3"/>
    </i>
    <i r="1">
      <x v="3"/>
    </i>
    <i>
      <x v="4"/>
    </i>
    <i r="1">
      <x v="1"/>
    </i>
    <i r="1">
      <x v="2"/>
    </i>
    <i t="grand">
      <x/>
    </i>
  </rowItems>
  <colFields count="1">
    <field x="-2"/>
  </colFields>
  <colItems count="2">
    <i>
      <x/>
    </i>
    <i i="1">
      <x v="1"/>
    </i>
  </colItems>
  <pageFields count="1">
    <pageField fld="0" hier="-1"/>
  </pageFields>
  <dataFields count="2">
    <dataField name="Suma de Avance ponderado acumulado%" fld="17" baseField="0" baseItem="0" numFmtId="9"/>
    <dataField name="Promedio de Porcentaje de avance 2021-2023" fld="15" subtotal="average" baseField="1" baseItem="2"/>
  </dataFields>
  <formats count="1">
    <format dxfId="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810957BC-C926-4B22-BEE9-ECBFFEA9876C}" name="TablaDinámica2" cacheId="9189"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3">
  <location ref="A25:B37" firstHeaderRow="1" firstDataRow="1" firstDataCol="1" rowPageCount="1" colPageCount="1"/>
  <pivotFields count="18">
    <pivotField axis="axisPage" showAll="0">
      <items count="2">
        <item x="0"/>
        <item t="default"/>
      </items>
    </pivotField>
    <pivotField axis="axisRow" showAll="0">
      <items count="7">
        <item x="0"/>
        <item x="1"/>
        <item x="2"/>
        <item x="3"/>
        <item x="4"/>
        <item m="1" x="5"/>
        <item t="default"/>
      </items>
    </pivotField>
    <pivotField showAll="0"/>
    <pivotField axis="axisRow" showAll="0">
      <items count="7">
        <item x="1"/>
        <item x="4"/>
        <item x="5"/>
        <item x="3"/>
        <item x="2"/>
        <item x="0"/>
        <item t="default"/>
      </items>
    </pivotField>
    <pivotField showAll="0"/>
    <pivotField showAll="0"/>
    <pivotField showAll="0"/>
    <pivotField showAll="0"/>
    <pivotField showAll="0"/>
    <pivotField showAll="0"/>
    <pivotField showAll="0"/>
    <pivotField numFmtId="9" showAll="0"/>
    <pivotField numFmtId="9" showAll="0"/>
    <pivotField numFmtId="9" showAll="0"/>
    <pivotField showAll="0"/>
    <pivotField dataField="1" numFmtId="9" showAll="0"/>
    <pivotField numFmtId="9" showAll="0"/>
    <pivotField numFmtId="9" showAll="0"/>
  </pivotFields>
  <rowFields count="2">
    <field x="1"/>
    <field x="3"/>
  </rowFields>
  <rowItems count="12">
    <i>
      <x/>
    </i>
    <i r="1">
      <x v="5"/>
    </i>
    <i>
      <x v="1"/>
    </i>
    <i r="1">
      <x/>
    </i>
    <i>
      <x v="2"/>
    </i>
    <i r="1">
      <x v="4"/>
    </i>
    <i>
      <x v="3"/>
    </i>
    <i r="1">
      <x v="3"/>
    </i>
    <i>
      <x v="4"/>
    </i>
    <i r="1">
      <x v="1"/>
    </i>
    <i r="1">
      <x v="2"/>
    </i>
    <i t="grand">
      <x/>
    </i>
  </rowItems>
  <colItems count="1">
    <i/>
  </colItems>
  <pageFields count="1">
    <pageField fld="0" hier="-1"/>
  </pageFields>
  <dataFields count="1">
    <dataField name="Suma de Porcentaje de avance 2021-2023" fld="15" baseField="0" baseItem="1120275744" numFmtId="9"/>
  </dataFields>
  <formats count="2">
    <format dxfId="0">
      <pivotArea outline="0" collapsedLevelsAreSubtotals="1" fieldPosition="0"/>
    </format>
    <format dxfId="1">
      <pivotArea outline="0" fieldPosition="0">
        <references count="1">
          <reference field="4294967294" count="1">
            <x v="0"/>
          </reference>
        </references>
      </pivotArea>
    </format>
  </formats>
  <chartFormats count="1">
    <chartFormat chart="2" format="28"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032C955-4A1B-4854-9AC9-61ABF5C03E03}" name="TablaDinámica2" cacheId="9187"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25">
  <location ref="A35:D55" firstHeaderRow="0" firstDataRow="1" firstDataCol="1" rowPageCount="1" colPageCount="1"/>
  <pivotFields count="17">
    <pivotField axis="axisPage" showAll="0">
      <items count="6">
        <item x="0"/>
        <item x="1"/>
        <item x="2"/>
        <item x="3"/>
        <item x="4"/>
        <item t="default"/>
      </items>
    </pivotField>
    <pivotField axis="axisRow" showAll="0">
      <items count="6">
        <item x="0"/>
        <item x="1"/>
        <item x="2"/>
        <item x="3"/>
        <item x="4"/>
        <item t="default"/>
      </items>
    </pivotField>
    <pivotField showAll="0"/>
    <pivotField axis="axisRow" showAll="0">
      <items count="40">
        <item x="1"/>
        <item x="4"/>
        <item x="5"/>
        <item x="3"/>
        <item x="2"/>
        <item x="0"/>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t="default"/>
      </items>
    </pivotField>
    <pivotField showAll="0"/>
    <pivotField showAll="0"/>
    <pivotField showAll="0"/>
    <pivotField dataField="1" showAll="0"/>
    <pivotField showAll="0"/>
    <pivotField showAll="0"/>
    <pivotField dataField="1" showAll="0"/>
    <pivotField numFmtId="9" showAll="0"/>
    <pivotField numFmtId="9" showAll="0"/>
    <pivotField numFmtId="9" showAll="0"/>
    <pivotField dataField="1" numFmtId="9" showAll="0"/>
    <pivotField numFmtId="9" showAll="0"/>
    <pivotField numFmtId="9" showAll="0"/>
  </pivotFields>
  <rowFields count="2">
    <field x="1"/>
    <field x="3"/>
  </rowFields>
  <rowItems count="20">
    <i>
      <x/>
    </i>
    <i r="1">
      <x v="24"/>
    </i>
    <i r="1">
      <x v="25"/>
    </i>
    <i>
      <x v="1"/>
    </i>
    <i r="1">
      <x v="26"/>
    </i>
    <i r="1">
      <x v="27"/>
    </i>
    <i>
      <x v="2"/>
    </i>
    <i r="1">
      <x v="28"/>
    </i>
    <i r="1">
      <x v="29"/>
    </i>
    <i r="1">
      <x v="30"/>
    </i>
    <i r="1">
      <x v="31"/>
    </i>
    <i r="1">
      <x v="32"/>
    </i>
    <i r="1">
      <x v="33"/>
    </i>
    <i>
      <x v="3"/>
    </i>
    <i r="1">
      <x v="34"/>
    </i>
    <i r="1">
      <x v="35"/>
    </i>
    <i r="1">
      <x v="36"/>
    </i>
    <i r="1">
      <x v="37"/>
    </i>
    <i r="1">
      <x v="38"/>
    </i>
    <i t="grand">
      <x/>
    </i>
  </rowItems>
  <colFields count="1">
    <field x="-2"/>
  </colFields>
  <colItems count="3">
    <i>
      <x/>
    </i>
    <i i="1">
      <x v="1"/>
    </i>
    <i i="2">
      <x v="2"/>
    </i>
  </colItems>
  <pageFields count="1">
    <pageField fld="0" item="4" hier="-1"/>
  </pageFields>
  <dataFields count="3">
    <dataField name="Total programado" fld="7" baseField="1" baseItem="0"/>
    <dataField name="Avance acumulado" fld="10" baseField="1" baseItem="0"/>
    <dataField name="Porcentaje de avance acumulado" fld="14" subtotal="average" baseField="1" baseItem="0" numFmtId="9"/>
  </dataFields>
  <formats count="6">
    <format dxfId="21">
      <pivotArea outline="0" collapsedLevelsAreSubtotals="1" fieldPosition="0"/>
    </format>
    <format dxfId="22">
      <pivotArea outline="0" collapsedLevelsAreSubtotals="1" fieldPosition="0">
        <references count="1">
          <reference field="4294967294" count="1" selected="0">
            <x v="2"/>
          </reference>
        </references>
      </pivotArea>
    </format>
    <format dxfId="23">
      <pivotArea collapsedLevelsAreSubtotals="1" fieldPosition="0">
        <references count="3">
          <reference field="4294967294" count="2" selected="0">
            <x v="0"/>
            <x v="1"/>
          </reference>
          <reference field="1" count="1" selected="0">
            <x v="0"/>
          </reference>
          <reference field="3" count="1">
            <x v="5"/>
          </reference>
        </references>
      </pivotArea>
    </format>
    <format dxfId="24">
      <pivotArea collapsedLevelsAreSubtotals="1" fieldPosition="0">
        <references count="2">
          <reference field="4294967294" count="2" selected="0">
            <x v="0"/>
            <x v="1"/>
          </reference>
          <reference field="1" count="1">
            <x v="4"/>
          </reference>
        </references>
      </pivotArea>
    </format>
    <format dxfId="25">
      <pivotArea collapsedLevelsAreSubtotals="1" fieldPosition="0">
        <references count="3">
          <reference field="4294967294" count="2" selected="0">
            <x v="0"/>
            <x v="1"/>
          </reference>
          <reference field="1" count="1" selected="0">
            <x v="4"/>
          </reference>
          <reference field="3" count="1">
            <x v="1"/>
          </reference>
        </references>
      </pivotArea>
    </format>
    <format dxfId="26">
      <pivotArea collapsedLevelsAreSubtotals="1" fieldPosition="0">
        <references count="2">
          <reference field="4294967294" count="2" selected="0">
            <x v="0"/>
            <x v="1"/>
          </reference>
          <reference field="1" count="1">
            <x v="0"/>
          </reference>
        </references>
      </pivotArea>
    </format>
  </formats>
  <chartFormats count="15">
    <chartFormat chart="2" format="9" series="1">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1"/>
          </reference>
        </references>
      </pivotArea>
    </chartFormat>
    <chartFormat chart="2" format="11" series="1">
      <pivotArea type="data" outline="0" fieldPosition="0">
        <references count="1">
          <reference field="4294967294" count="1" selected="0">
            <x v="2"/>
          </reference>
        </references>
      </pivotArea>
    </chartFormat>
    <chartFormat chart="9" format="12" series="1">
      <pivotArea type="data" outline="0" fieldPosition="0">
        <references count="1">
          <reference field="4294967294" count="1" selected="0">
            <x v="0"/>
          </reference>
        </references>
      </pivotArea>
    </chartFormat>
    <chartFormat chart="9" format="13" series="1">
      <pivotArea type="data" outline="0" fieldPosition="0">
        <references count="1">
          <reference field="4294967294" count="1" selected="0">
            <x v="1"/>
          </reference>
        </references>
      </pivotArea>
    </chartFormat>
    <chartFormat chart="9" format="14" series="1">
      <pivotArea type="data" outline="0" fieldPosition="0">
        <references count="1">
          <reference field="4294967294" count="1" selected="0">
            <x v="2"/>
          </reference>
        </references>
      </pivotArea>
    </chartFormat>
    <chartFormat chart="14" format="15" series="1">
      <pivotArea type="data" outline="0" fieldPosition="0">
        <references count="1">
          <reference field="4294967294" count="1" selected="0">
            <x v="0"/>
          </reference>
        </references>
      </pivotArea>
    </chartFormat>
    <chartFormat chart="14" format="16" series="1">
      <pivotArea type="data" outline="0" fieldPosition="0">
        <references count="1">
          <reference field="4294967294" count="1" selected="0">
            <x v="1"/>
          </reference>
        </references>
      </pivotArea>
    </chartFormat>
    <chartFormat chart="14" format="17" series="1">
      <pivotArea type="data" outline="0" fieldPosition="0">
        <references count="1">
          <reference field="4294967294" count="1" selected="0">
            <x v="2"/>
          </reference>
        </references>
      </pivotArea>
    </chartFormat>
    <chartFormat chart="18" format="18" series="1">
      <pivotArea type="data" outline="0" fieldPosition="0">
        <references count="1">
          <reference field="4294967294" count="1" selected="0">
            <x v="0"/>
          </reference>
        </references>
      </pivotArea>
    </chartFormat>
    <chartFormat chart="18" format="19" series="1">
      <pivotArea type="data" outline="0" fieldPosition="0">
        <references count="1">
          <reference field="4294967294" count="1" selected="0">
            <x v="1"/>
          </reference>
        </references>
      </pivotArea>
    </chartFormat>
    <chartFormat chart="18" format="20" series="1">
      <pivotArea type="data" outline="0" fieldPosition="0">
        <references count="1">
          <reference field="4294967294" count="1" selected="0">
            <x v="2"/>
          </reference>
        </references>
      </pivotArea>
    </chartFormat>
    <chartFormat chart="21" format="21" series="1">
      <pivotArea type="data" outline="0" fieldPosition="0">
        <references count="1">
          <reference field="4294967294" count="1" selected="0">
            <x v="0"/>
          </reference>
        </references>
      </pivotArea>
    </chartFormat>
    <chartFormat chart="21" format="22" series="1">
      <pivotArea type="data" outline="0" fieldPosition="0">
        <references count="1">
          <reference field="4294967294" count="1" selected="0">
            <x v="1"/>
          </reference>
        </references>
      </pivotArea>
    </chartFormat>
    <chartFormat chart="21" format="23"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486012F-3298-435E-B567-9DDF68F724FC}" name="TablaDinámica1" cacheId="9187"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C23" firstHeaderRow="0" firstDataRow="1" firstDataCol="1" rowPageCount="1" colPageCount="1"/>
  <pivotFields count="17">
    <pivotField axis="axisPage" showAll="0">
      <items count="6">
        <item x="0"/>
        <item x="1"/>
        <item x="2"/>
        <item x="3"/>
        <item x="4"/>
        <item t="default"/>
      </items>
    </pivotField>
    <pivotField axis="axisRow" showAll="0">
      <items count="6">
        <item x="0"/>
        <item x="1"/>
        <item x="2"/>
        <item x="3"/>
        <item x="4"/>
        <item t="default"/>
      </items>
    </pivotField>
    <pivotField showAll="0"/>
    <pivotField axis="axisRow" showAll="0">
      <items count="40">
        <item x="1"/>
        <item x="4"/>
        <item x="5"/>
        <item x="3"/>
        <item x="2"/>
        <item x="0"/>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t="default"/>
      </items>
    </pivotField>
    <pivotField showAll="0"/>
    <pivotField showAll="0"/>
    <pivotField showAll="0"/>
    <pivotField showAll="0"/>
    <pivotField showAll="0"/>
    <pivotField showAll="0"/>
    <pivotField showAll="0"/>
    <pivotField numFmtId="9" showAll="0"/>
    <pivotField numFmtId="9" showAll="0"/>
    <pivotField numFmtId="9" showAll="0"/>
    <pivotField dataField="1" numFmtId="9" showAll="0"/>
    <pivotField numFmtId="9" showAll="0"/>
    <pivotField dataField="1" numFmtId="9" showAll="0"/>
  </pivotFields>
  <rowFields count="2">
    <field x="1"/>
    <field x="3"/>
  </rowFields>
  <rowItems count="20">
    <i>
      <x/>
    </i>
    <i r="1">
      <x v="24"/>
    </i>
    <i r="1">
      <x v="25"/>
    </i>
    <i>
      <x v="1"/>
    </i>
    <i r="1">
      <x v="26"/>
    </i>
    <i r="1">
      <x v="27"/>
    </i>
    <i>
      <x v="2"/>
    </i>
    <i r="1">
      <x v="28"/>
    </i>
    <i r="1">
      <x v="29"/>
    </i>
    <i r="1">
      <x v="30"/>
    </i>
    <i r="1">
      <x v="31"/>
    </i>
    <i r="1">
      <x v="32"/>
    </i>
    <i r="1">
      <x v="33"/>
    </i>
    <i>
      <x v="3"/>
    </i>
    <i r="1">
      <x v="34"/>
    </i>
    <i r="1">
      <x v="35"/>
    </i>
    <i r="1">
      <x v="36"/>
    </i>
    <i r="1">
      <x v="37"/>
    </i>
    <i r="1">
      <x v="38"/>
    </i>
    <i t="grand">
      <x/>
    </i>
  </rowItems>
  <colFields count="1">
    <field x="-2"/>
  </colFields>
  <colItems count="2">
    <i>
      <x/>
    </i>
    <i i="1">
      <x v="1"/>
    </i>
  </colItems>
  <pageFields count="1">
    <pageField fld="0" item="4" hier="-1"/>
  </pageFields>
  <dataFields count="2">
    <dataField name="Suma de Avance ponderado acumulado%" fld="16" baseField="0" baseItem="0" numFmtId="9"/>
    <dataField name="Promedio de Porcentaje de avance 2021-2023" fld="14" subtotal="average" baseField="1" baseItem="2"/>
  </dataFields>
  <formats count="1">
    <format dxfId="2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3CAA602-7020-48CC-B822-760B823F9BCB}" name="TablaDinámica2" cacheId="918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21">
  <location ref="A25:D34" firstHeaderRow="0" firstDataRow="1" firstDataCol="1" rowPageCount="1" colPageCount="1"/>
  <pivotFields count="17">
    <pivotField axis="axisPage" showAll="0">
      <items count="5">
        <item x="0"/>
        <item x="1"/>
        <item x="2"/>
        <item x="3"/>
        <item t="default"/>
      </items>
    </pivotField>
    <pivotField axis="axisRow" showAll="0">
      <items count="6">
        <item x="0"/>
        <item x="1"/>
        <item x="2"/>
        <item x="3"/>
        <item x="4"/>
        <item t="default"/>
      </items>
    </pivotField>
    <pivotField showAll="0"/>
    <pivotField axis="axisRow" showAll="0">
      <items count="25">
        <item x="1"/>
        <item x="4"/>
        <item x="5"/>
        <item x="3"/>
        <item x="2"/>
        <item x="0"/>
        <item x="6"/>
        <item x="7"/>
        <item x="8"/>
        <item x="9"/>
        <item x="10"/>
        <item x="11"/>
        <item x="12"/>
        <item x="13"/>
        <item x="14"/>
        <item x="15"/>
        <item x="16"/>
        <item x="17"/>
        <item x="18"/>
        <item x="19"/>
        <item x="20"/>
        <item x="21"/>
        <item x="22"/>
        <item x="23"/>
        <item t="default"/>
      </items>
    </pivotField>
    <pivotField showAll="0"/>
    <pivotField showAll="0"/>
    <pivotField showAll="0"/>
    <pivotField dataField="1" showAll="0"/>
    <pivotField showAll="0"/>
    <pivotField showAll="0"/>
    <pivotField dataField="1" showAll="0"/>
    <pivotField numFmtId="9" showAll="0"/>
    <pivotField numFmtId="9" showAll="0"/>
    <pivotField numFmtId="9" showAll="0"/>
    <pivotField dataField="1" numFmtId="9" showAll="0"/>
    <pivotField numFmtId="9" showAll="0"/>
    <pivotField numFmtId="9" showAll="0"/>
  </pivotFields>
  <rowFields count="2">
    <field x="1"/>
    <field x="3"/>
  </rowFields>
  <rowItems count="9">
    <i>
      <x/>
    </i>
    <i r="1">
      <x v="19"/>
    </i>
    <i r="1">
      <x v="20"/>
    </i>
    <i>
      <x v="1"/>
    </i>
    <i r="1">
      <x v="21"/>
    </i>
    <i r="1">
      <x v="22"/>
    </i>
    <i>
      <x v="2"/>
    </i>
    <i r="1">
      <x v="23"/>
    </i>
    <i t="grand">
      <x/>
    </i>
  </rowItems>
  <colFields count="1">
    <field x="-2"/>
  </colFields>
  <colItems count="3">
    <i>
      <x/>
    </i>
    <i i="1">
      <x v="1"/>
    </i>
    <i i="2">
      <x v="2"/>
    </i>
  </colItems>
  <pageFields count="1">
    <pageField fld="0" item="3" hier="-1"/>
  </pageFields>
  <dataFields count="3">
    <dataField name="Total programado" fld="7" baseField="1" baseItem="0"/>
    <dataField name="Avance acumulado" fld="10" baseField="1" baseItem="0"/>
    <dataField name="Porcentaje de avance acumulado" fld="14" subtotal="average" baseField="1" baseItem="0" numFmtId="9"/>
  </dataFields>
  <formats count="6">
    <format dxfId="14">
      <pivotArea outline="0" collapsedLevelsAreSubtotals="1" fieldPosition="0"/>
    </format>
    <format dxfId="15">
      <pivotArea outline="0" collapsedLevelsAreSubtotals="1" fieldPosition="0">
        <references count="1">
          <reference field="4294967294" count="1" selected="0">
            <x v="2"/>
          </reference>
        </references>
      </pivotArea>
    </format>
    <format dxfId="16">
      <pivotArea collapsedLevelsAreSubtotals="1" fieldPosition="0">
        <references count="3">
          <reference field="4294967294" count="2" selected="0">
            <x v="0"/>
            <x v="1"/>
          </reference>
          <reference field="1" count="1" selected="0">
            <x v="0"/>
          </reference>
          <reference field="3" count="1">
            <x v="5"/>
          </reference>
        </references>
      </pivotArea>
    </format>
    <format dxfId="17">
      <pivotArea collapsedLevelsAreSubtotals="1" fieldPosition="0">
        <references count="2">
          <reference field="4294967294" count="2" selected="0">
            <x v="0"/>
            <x v="1"/>
          </reference>
          <reference field="1" count="1">
            <x v="4"/>
          </reference>
        </references>
      </pivotArea>
    </format>
    <format dxfId="18">
      <pivotArea collapsedLevelsAreSubtotals="1" fieldPosition="0">
        <references count="3">
          <reference field="4294967294" count="2" selected="0">
            <x v="0"/>
            <x v="1"/>
          </reference>
          <reference field="1" count="1" selected="0">
            <x v="4"/>
          </reference>
          <reference field="3" count="1">
            <x v="1"/>
          </reference>
        </references>
      </pivotArea>
    </format>
    <format dxfId="19">
      <pivotArea collapsedLevelsAreSubtotals="1" fieldPosition="0">
        <references count="2">
          <reference field="4294967294" count="2" selected="0">
            <x v="0"/>
            <x v="1"/>
          </reference>
          <reference field="1" count="1">
            <x v="0"/>
          </reference>
        </references>
      </pivotArea>
    </format>
  </formats>
  <chartFormats count="12">
    <chartFormat chart="2" format="9" series="1">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1"/>
          </reference>
        </references>
      </pivotArea>
    </chartFormat>
    <chartFormat chart="2" format="11" series="1">
      <pivotArea type="data" outline="0" fieldPosition="0">
        <references count="1">
          <reference field="4294967294" count="1" selected="0">
            <x v="2"/>
          </reference>
        </references>
      </pivotArea>
    </chartFormat>
    <chartFormat chart="9" format="12" series="1">
      <pivotArea type="data" outline="0" fieldPosition="0">
        <references count="1">
          <reference field="4294967294" count="1" selected="0">
            <x v="0"/>
          </reference>
        </references>
      </pivotArea>
    </chartFormat>
    <chartFormat chart="9" format="13" series="1">
      <pivotArea type="data" outline="0" fieldPosition="0">
        <references count="1">
          <reference field="4294967294" count="1" selected="0">
            <x v="1"/>
          </reference>
        </references>
      </pivotArea>
    </chartFormat>
    <chartFormat chart="9" format="14" series="1">
      <pivotArea type="data" outline="0" fieldPosition="0">
        <references count="1">
          <reference field="4294967294" count="1" selected="0">
            <x v="2"/>
          </reference>
        </references>
      </pivotArea>
    </chartFormat>
    <chartFormat chart="14" format="15" series="1">
      <pivotArea type="data" outline="0" fieldPosition="0">
        <references count="1">
          <reference field="4294967294" count="1" selected="0">
            <x v="0"/>
          </reference>
        </references>
      </pivotArea>
    </chartFormat>
    <chartFormat chart="14" format="16" series="1">
      <pivotArea type="data" outline="0" fieldPosition="0">
        <references count="1">
          <reference field="4294967294" count="1" selected="0">
            <x v="1"/>
          </reference>
        </references>
      </pivotArea>
    </chartFormat>
    <chartFormat chart="14" format="17" series="1">
      <pivotArea type="data" outline="0" fieldPosition="0">
        <references count="1">
          <reference field="4294967294" count="1" selected="0">
            <x v="2"/>
          </reference>
        </references>
      </pivotArea>
    </chartFormat>
    <chartFormat chart="18" format="21" series="1">
      <pivotArea type="data" outline="0" fieldPosition="0">
        <references count="1">
          <reference field="4294967294" count="1" selected="0">
            <x v="0"/>
          </reference>
        </references>
      </pivotArea>
    </chartFormat>
    <chartFormat chart="18" format="22" series="1">
      <pivotArea type="data" outline="0" fieldPosition="0">
        <references count="1">
          <reference field="4294967294" count="1" selected="0">
            <x v="1"/>
          </reference>
        </references>
      </pivotArea>
    </chartFormat>
    <chartFormat chart="18" format="23"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333E8C8C-3DC7-437A-9D35-C0094CEBD3EC}" name="TablaDinámica1" cacheId="918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C12" firstHeaderRow="0" firstDataRow="1" firstDataCol="1" rowPageCount="1" colPageCount="1"/>
  <pivotFields count="17">
    <pivotField axis="axisPage" showAll="0">
      <items count="5">
        <item x="0"/>
        <item x="1"/>
        <item x="2"/>
        <item x="3"/>
        <item t="default"/>
      </items>
    </pivotField>
    <pivotField axis="axisRow" showAll="0">
      <items count="6">
        <item x="0"/>
        <item x="1"/>
        <item x="2"/>
        <item x="3"/>
        <item x="4"/>
        <item t="default"/>
      </items>
    </pivotField>
    <pivotField showAll="0"/>
    <pivotField axis="axisRow" showAll="0">
      <items count="25">
        <item x="1"/>
        <item x="4"/>
        <item x="5"/>
        <item x="3"/>
        <item x="2"/>
        <item x="0"/>
        <item x="6"/>
        <item x="7"/>
        <item x="8"/>
        <item x="9"/>
        <item x="10"/>
        <item x="11"/>
        <item x="12"/>
        <item x="13"/>
        <item x="14"/>
        <item x="15"/>
        <item x="16"/>
        <item x="17"/>
        <item x="18"/>
        <item x="19"/>
        <item x="20"/>
        <item x="21"/>
        <item x="22"/>
        <item x="23"/>
        <item t="default"/>
      </items>
    </pivotField>
    <pivotField showAll="0"/>
    <pivotField showAll="0"/>
    <pivotField showAll="0"/>
    <pivotField showAll="0"/>
    <pivotField showAll="0"/>
    <pivotField showAll="0"/>
    <pivotField showAll="0"/>
    <pivotField numFmtId="9" showAll="0"/>
    <pivotField numFmtId="9" showAll="0"/>
    <pivotField numFmtId="9" showAll="0"/>
    <pivotField dataField="1" numFmtId="9" showAll="0"/>
    <pivotField numFmtId="9" showAll="0"/>
    <pivotField dataField="1" numFmtId="9" showAll="0"/>
  </pivotFields>
  <rowFields count="2">
    <field x="1"/>
    <field x="3"/>
  </rowFields>
  <rowItems count="9">
    <i>
      <x/>
    </i>
    <i r="1">
      <x v="19"/>
    </i>
    <i r="1">
      <x v="20"/>
    </i>
    <i>
      <x v="1"/>
    </i>
    <i r="1">
      <x v="21"/>
    </i>
    <i r="1">
      <x v="22"/>
    </i>
    <i>
      <x v="2"/>
    </i>
    <i r="1">
      <x v="23"/>
    </i>
    <i t="grand">
      <x/>
    </i>
  </rowItems>
  <colFields count="1">
    <field x="-2"/>
  </colFields>
  <colItems count="2">
    <i>
      <x/>
    </i>
    <i i="1">
      <x v="1"/>
    </i>
  </colItems>
  <pageFields count="1">
    <pageField fld="0" item="3" hier="-1"/>
  </pageFields>
  <dataFields count="2">
    <dataField name="Suma de Avance ponderado acumulado%" fld="16" baseField="0" baseItem="0" numFmtId="9"/>
    <dataField name="Promedio de Porcentaje de avance 2021-2023" fld="14" subtotal="average" baseField="1" baseItem="2"/>
  </dataFields>
  <formats count="1">
    <format dxfId="1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B8F3ABBA-111E-427F-8999-D7A700D93A0B}" name="TablaDinámica1" cacheId="918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C16" firstHeaderRow="0" firstDataRow="1" firstDataCol="1" rowPageCount="1" colPageCount="1"/>
  <pivotFields count="17">
    <pivotField axis="axisPage" showAll="0">
      <items count="4">
        <item x="0"/>
        <item x="1"/>
        <item x="2"/>
        <item t="default"/>
      </items>
    </pivotField>
    <pivotField axis="axisRow" showAll="0">
      <items count="6">
        <item x="0"/>
        <item x="1"/>
        <item x="2"/>
        <item x="3"/>
        <item x="4"/>
        <item t="default"/>
      </items>
    </pivotField>
    <pivotField showAll="0"/>
    <pivotField axis="axisRow" showAll="0">
      <items count="20">
        <item x="1"/>
        <item x="4"/>
        <item x="5"/>
        <item x="3"/>
        <item x="2"/>
        <item x="0"/>
        <item x="6"/>
        <item x="7"/>
        <item x="8"/>
        <item x="9"/>
        <item x="10"/>
        <item x="11"/>
        <item x="12"/>
        <item x="13"/>
        <item x="14"/>
        <item x="15"/>
        <item x="16"/>
        <item x="17"/>
        <item x="18"/>
        <item t="default"/>
      </items>
    </pivotField>
    <pivotField showAll="0"/>
    <pivotField showAll="0"/>
    <pivotField showAll="0"/>
    <pivotField showAll="0"/>
    <pivotField showAll="0"/>
    <pivotField showAll="0"/>
    <pivotField showAll="0"/>
    <pivotField numFmtId="9" showAll="0"/>
    <pivotField numFmtId="9" showAll="0"/>
    <pivotField numFmtId="9" showAll="0"/>
    <pivotField dataField="1" numFmtId="9" showAll="0"/>
    <pivotField numFmtId="9" showAll="0"/>
    <pivotField dataField="1" numFmtId="9" showAll="0"/>
  </pivotFields>
  <rowFields count="2">
    <field x="1"/>
    <field x="3"/>
  </rowFields>
  <rowItems count="13">
    <i>
      <x/>
    </i>
    <i r="1">
      <x v="10"/>
    </i>
    <i r="1">
      <x v="11"/>
    </i>
    <i r="1">
      <x v="12"/>
    </i>
    <i>
      <x v="1"/>
    </i>
    <i r="1">
      <x v="13"/>
    </i>
    <i r="1">
      <x v="14"/>
    </i>
    <i r="1">
      <x v="15"/>
    </i>
    <i>
      <x v="2"/>
    </i>
    <i r="1">
      <x v="16"/>
    </i>
    <i r="1">
      <x v="17"/>
    </i>
    <i r="1">
      <x v="18"/>
    </i>
    <i t="grand">
      <x/>
    </i>
  </rowItems>
  <colFields count="1">
    <field x="-2"/>
  </colFields>
  <colItems count="2">
    <i>
      <x/>
    </i>
    <i i="1">
      <x v="1"/>
    </i>
  </colItems>
  <pageFields count="1">
    <pageField fld="0" item="2" hier="-1"/>
  </pageFields>
  <dataFields count="2">
    <dataField name="Suma de Avance ponderado acumulado%" fld="16" baseField="0" baseItem="0" numFmtId="9"/>
    <dataField name="Promedio de Porcentaje de avance 2021-2023" fld="14" subtotal="average" baseField="1" baseItem="2"/>
  </dataFields>
  <formats count="1">
    <format dxfId="1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474A2A39-7483-4838-8129-16B498D8CB13}" name="TablaDinámica2" cacheId="918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8">
  <location ref="A25:D38" firstHeaderRow="0" firstDataRow="1" firstDataCol="1" rowPageCount="1" colPageCount="1"/>
  <pivotFields count="17">
    <pivotField axis="axisPage" showAll="0">
      <items count="4">
        <item x="0"/>
        <item x="1"/>
        <item x="2"/>
        <item t="default"/>
      </items>
    </pivotField>
    <pivotField axis="axisRow" showAll="0">
      <items count="6">
        <item x="0"/>
        <item x="1"/>
        <item x="2"/>
        <item x="3"/>
        <item x="4"/>
        <item t="default"/>
      </items>
    </pivotField>
    <pivotField showAll="0"/>
    <pivotField axis="axisRow" showAll="0">
      <items count="20">
        <item x="1"/>
        <item x="4"/>
        <item x="5"/>
        <item x="3"/>
        <item x="2"/>
        <item x="0"/>
        <item x="6"/>
        <item x="7"/>
        <item x="8"/>
        <item x="9"/>
        <item x="10"/>
        <item x="11"/>
        <item x="12"/>
        <item x="13"/>
        <item x="14"/>
        <item x="15"/>
        <item x="16"/>
        <item x="17"/>
        <item x="18"/>
        <item t="default"/>
      </items>
    </pivotField>
    <pivotField showAll="0"/>
    <pivotField showAll="0"/>
    <pivotField showAll="0"/>
    <pivotField dataField="1" showAll="0"/>
    <pivotField showAll="0"/>
    <pivotField showAll="0"/>
    <pivotField dataField="1" showAll="0"/>
    <pivotField numFmtId="9" showAll="0"/>
    <pivotField numFmtId="9" showAll="0"/>
    <pivotField numFmtId="9" showAll="0"/>
    <pivotField dataField="1" numFmtId="9" showAll="0"/>
    <pivotField numFmtId="9" showAll="0"/>
    <pivotField numFmtId="9" showAll="0"/>
  </pivotFields>
  <rowFields count="2">
    <field x="1"/>
    <field x="3"/>
  </rowFields>
  <rowItems count="13">
    <i>
      <x/>
    </i>
    <i r="1">
      <x v="10"/>
    </i>
    <i r="1">
      <x v="11"/>
    </i>
    <i r="1">
      <x v="12"/>
    </i>
    <i>
      <x v="1"/>
    </i>
    <i r="1">
      <x v="13"/>
    </i>
    <i r="1">
      <x v="14"/>
    </i>
    <i r="1">
      <x v="15"/>
    </i>
    <i>
      <x v="2"/>
    </i>
    <i r="1">
      <x v="16"/>
    </i>
    <i r="1">
      <x v="17"/>
    </i>
    <i r="1">
      <x v="18"/>
    </i>
    <i t="grand">
      <x/>
    </i>
  </rowItems>
  <colFields count="1">
    <field x="-2"/>
  </colFields>
  <colItems count="3">
    <i>
      <x/>
    </i>
    <i i="1">
      <x v="1"/>
    </i>
    <i i="2">
      <x v="2"/>
    </i>
  </colItems>
  <pageFields count="1">
    <pageField fld="0" item="2" hier="-1"/>
  </pageFields>
  <dataFields count="3">
    <dataField name="Total programado" fld="7" baseField="1" baseItem="0"/>
    <dataField name="Avance acumulado" fld="10" baseField="1" baseItem="0"/>
    <dataField name="Porcentaje de avance acumulado" fld="14" subtotal="average" baseField="1" baseItem="0" numFmtId="9"/>
  </dataFields>
  <formats count="6">
    <format dxfId="6">
      <pivotArea outline="0" collapsedLevelsAreSubtotals="1" fieldPosition="0"/>
    </format>
    <format dxfId="7">
      <pivotArea outline="0" collapsedLevelsAreSubtotals="1" fieldPosition="0">
        <references count="1">
          <reference field="4294967294" count="1" selected="0">
            <x v="2"/>
          </reference>
        </references>
      </pivotArea>
    </format>
    <format dxfId="8">
      <pivotArea collapsedLevelsAreSubtotals="1" fieldPosition="0">
        <references count="3">
          <reference field="4294967294" count="2" selected="0">
            <x v="0"/>
            <x v="1"/>
          </reference>
          <reference field="1" count="1" selected="0">
            <x v="0"/>
          </reference>
          <reference field="3" count="1">
            <x v="5"/>
          </reference>
        </references>
      </pivotArea>
    </format>
    <format dxfId="9">
      <pivotArea collapsedLevelsAreSubtotals="1" fieldPosition="0">
        <references count="2">
          <reference field="4294967294" count="2" selected="0">
            <x v="0"/>
            <x v="1"/>
          </reference>
          <reference field="1" count="1">
            <x v="4"/>
          </reference>
        </references>
      </pivotArea>
    </format>
    <format dxfId="10">
      <pivotArea collapsedLevelsAreSubtotals="1" fieldPosition="0">
        <references count="3">
          <reference field="4294967294" count="2" selected="0">
            <x v="0"/>
            <x v="1"/>
          </reference>
          <reference field="1" count="1" selected="0">
            <x v="4"/>
          </reference>
          <reference field="3" count="1">
            <x v="1"/>
          </reference>
        </references>
      </pivotArea>
    </format>
    <format dxfId="11">
      <pivotArea collapsedLevelsAreSubtotals="1" fieldPosition="0">
        <references count="2">
          <reference field="4294967294" count="2" selected="0">
            <x v="0"/>
            <x v="1"/>
          </reference>
          <reference field="1" count="1">
            <x v="0"/>
          </reference>
        </references>
      </pivotArea>
    </format>
  </formats>
  <chartFormats count="9">
    <chartFormat chart="2" format="9" series="1">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1"/>
          </reference>
        </references>
      </pivotArea>
    </chartFormat>
    <chartFormat chart="2" format="11" series="1">
      <pivotArea type="data" outline="0" fieldPosition="0">
        <references count="1">
          <reference field="4294967294" count="1" selected="0">
            <x v="2"/>
          </reference>
        </references>
      </pivotArea>
    </chartFormat>
    <chartFormat chart="9" format="12" series="1">
      <pivotArea type="data" outline="0" fieldPosition="0">
        <references count="1">
          <reference field="4294967294" count="1" selected="0">
            <x v="0"/>
          </reference>
        </references>
      </pivotArea>
    </chartFormat>
    <chartFormat chart="9" format="13" series="1">
      <pivotArea type="data" outline="0" fieldPosition="0">
        <references count="1">
          <reference field="4294967294" count="1" selected="0">
            <x v="1"/>
          </reference>
        </references>
      </pivotArea>
    </chartFormat>
    <chartFormat chart="9" format="14" series="1">
      <pivotArea type="data" outline="0" fieldPosition="0">
        <references count="1">
          <reference field="4294967294" count="1" selected="0">
            <x v="2"/>
          </reference>
        </references>
      </pivotArea>
    </chartFormat>
    <chartFormat chart="14" format="21" series="1">
      <pivotArea type="data" outline="0" fieldPosition="0">
        <references count="1">
          <reference field="4294967294" count="1" selected="0">
            <x v="0"/>
          </reference>
        </references>
      </pivotArea>
    </chartFormat>
    <chartFormat chart="14" format="22" series="1">
      <pivotArea type="data" outline="0" fieldPosition="0">
        <references count="1">
          <reference field="4294967294" count="1" selected="0">
            <x v="1"/>
          </reference>
        </references>
      </pivotArea>
    </chartFormat>
    <chartFormat chart="14" format="23"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E53F6FB5-51CE-456C-A3BE-9E8B2349975C}" name="TablaDinámica2" cacheId="9188"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4">
  <location ref="A25:B32" firstHeaderRow="1" firstDataRow="1" firstDataCol="1" rowPageCount="1" colPageCount="1"/>
  <pivotFields count="17">
    <pivotField axis="axisPage" showAll="0">
      <items count="3">
        <item x="0"/>
        <item x="1"/>
        <item t="default"/>
      </items>
    </pivotField>
    <pivotField axis="axisRow" showAll="0">
      <items count="6">
        <item x="0"/>
        <item x="1"/>
        <item x="2"/>
        <item x="3"/>
        <item x="4"/>
        <item t="default"/>
      </items>
    </pivotField>
    <pivotField showAll="0"/>
    <pivotField axis="axisRow" showAll="0">
      <items count="11">
        <item x="1"/>
        <item x="4"/>
        <item x="5"/>
        <item x="3"/>
        <item x="2"/>
        <item x="0"/>
        <item x="6"/>
        <item x="7"/>
        <item x="8"/>
        <item x="9"/>
        <item t="default"/>
      </items>
    </pivotField>
    <pivotField showAll="0"/>
    <pivotField showAll="0"/>
    <pivotField showAll="0"/>
    <pivotField showAll="0"/>
    <pivotField showAll="0"/>
    <pivotField showAll="0"/>
    <pivotField showAll="0"/>
    <pivotField dataField="1" numFmtId="9" showAll="0"/>
    <pivotField numFmtId="9" showAll="0"/>
    <pivotField numFmtId="9" showAll="0"/>
    <pivotField numFmtId="9" showAll="0"/>
    <pivotField numFmtId="9" showAll="0"/>
    <pivotField numFmtId="9" showAll="0"/>
  </pivotFields>
  <rowFields count="2">
    <field x="1"/>
    <field x="3"/>
  </rowFields>
  <rowItems count="7">
    <i>
      <x/>
    </i>
    <i r="1">
      <x v="6"/>
    </i>
    <i r="1">
      <x v="7"/>
    </i>
    <i>
      <x v="1"/>
    </i>
    <i r="1">
      <x v="8"/>
    </i>
    <i r="1">
      <x v="9"/>
    </i>
    <i t="grand">
      <x/>
    </i>
  </rowItems>
  <colItems count="1">
    <i/>
  </colItems>
  <pageFields count="1">
    <pageField fld="0" item="1" hier="-1"/>
  </pageFields>
  <dataFields count="1">
    <dataField name="Suma de Porcentaje de cumplimiento general (al corte)" fld="11" baseField="3" baseItem="7" numFmtId="9"/>
  </dataFields>
  <formats count="2">
    <format dxfId="4">
      <pivotArea outline="0" collapsedLevelsAreSubtotals="1" fieldPosition="0"/>
    </format>
    <format dxfId="5">
      <pivotArea outline="0" fieldPosition="0">
        <references count="1">
          <reference field="4294967294" count="1">
            <x v="0"/>
          </reference>
        </references>
      </pivotArea>
    </format>
  </formats>
  <chartFormats count="3">
    <chartFormat chart="9" format="27" series="1">
      <pivotArea type="data" outline="0" fieldPosition="0">
        <references count="1">
          <reference field="4294967294" count="1" selected="0">
            <x v="0"/>
          </reference>
        </references>
      </pivotArea>
    </chartFormat>
    <chartFormat chart="14" format="31" series="1">
      <pivotArea type="data" outline="0" fieldPosition="0">
        <references count="1">
          <reference field="4294967294" count="1" selected="0">
            <x v="0"/>
          </reference>
        </references>
      </pivotArea>
    </chartFormat>
    <chartFormat chart="15" format="3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22C74B19-6939-4B34-9DB3-226F3E1EA2CD}" name="TablaDinámica1" cacheId="9188"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C10" firstHeaderRow="0" firstDataRow="1" firstDataCol="1" rowPageCount="1" colPageCount="1"/>
  <pivotFields count="17">
    <pivotField axis="axisPage" showAll="0">
      <items count="3">
        <item x="0"/>
        <item x="1"/>
        <item t="default"/>
      </items>
    </pivotField>
    <pivotField axis="axisRow" showAll="0">
      <items count="6">
        <item x="0"/>
        <item x="1"/>
        <item x="2"/>
        <item x="3"/>
        <item x="4"/>
        <item t="default"/>
      </items>
    </pivotField>
    <pivotField showAll="0"/>
    <pivotField axis="axisRow" showAll="0">
      <items count="11">
        <item x="1"/>
        <item x="4"/>
        <item x="5"/>
        <item x="3"/>
        <item x="2"/>
        <item x="0"/>
        <item x="6"/>
        <item x="7"/>
        <item x="8"/>
        <item x="9"/>
        <item t="default"/>
      </items>
    </pivotField>
    <pivotField showAll="0"/>
    <pivotField showAll="0"/>
    <pivotField showAll="0"/>
    <pivotField showAll="0"/>
    <pivotField showAll="0"/>
    <pivotField showAll="0"/>
    <pivotField showAll="0"/>
    <pivotField numFmtId="9" showAll="0"/>
    <pivotField numFmtId="9" showAll="0"/>
    <pivotField numFmtId="9" showAll="0"/>
    <pivotField dataField="1" numFmtId="9" showAll="0"/>
    <pivotField numFmtId="9" showAll="0"/>
    <pivotField dataField="1" numFmtId="9" showAll="0"/>
  </pivotFields>
  <rowFields count="2">
    <field x="1"/>
    <field x="3"/>
  </rowFields>
  <rowItems count="7">
    <i>
      <x/>
    </i>
    <i r="1">
      <x v="6"/>
    </i>
    <i r="1">
      <x v="7"/>
    </i>
    <i>
      <x v="1"/>
    </i>
    <i r="1">
      <x v="8"/>
    </i>
    <i r="1">
      <x v="9"/>
    </i>
    <i t="grand">
      <x/>
    </i>
  </rowItems>
  <colFields count="1">
    <field x="-2"/>
  </colFields>
  <colItems count="2">
    <i>
      <x/>
    </i>
    <i i="1">
      <x v="1"/>
    </i>
  </colItems>
  <pageFields count="1">
    <pageField fld="0" item="1" hier="-1"/>
  </pageFields>
  <dataFields count="2">
    <dataField name="Suma de Avance ponderado acumulado%" fld="16" baseField="0" baseItem="0" numFmtId="9"/>
    <dataField name="Promedio de Porcentaje de avance 2021-2023" fld="14" subtotal="average" baseField="1" baseItem="2"/>
  </dataFields>
  <formats count="1">
    <format dxfId="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5.xml"/><Relationship Id="rId1"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ivotTable" Target="../pivotTables/pivotTable7.xml"/><Relationship Id="rId1" Type="http://schemas.openxmlformats.org/officeDocument/2006/relationships/pivotTable" Target="../pivotTables/pivotTable6.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9.xml"/><Relationship Id="rId1" Type="http://schemas.openxmlformats.org/officeDocument/2006/relationships/pivotTable" Target="../pivotTables/pivotTable8.xm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ivotTable" Target="../pivotTables/pivotTable11.xml"/><Relationship Id="rId1" Type="http://schemas.openxmlformats.org/officeDocument/2006/relationships/pivotTable" Target="../pivotTables/pivot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B475D-BF0F-4A13-9239-8E2227BFB6BA}">
  <dimension ref="A1:T60"/>
  <sheetViews>
    <sheetView tabSelected="1" zoomScale="40" zoomScaleNormal="40" workbookViewId="0">
      <selection activeCell="R32" sqref="R32"/>
    </sheetView>
  </sheetViews>
  <sheetFormatPr defaultColWidth="11.42578125" defaultRowHeight="14.45"/>
  <cols>
    <col min="1" max="1" width="33.85546875" customWidth="1"/>
    <col min="2" max="2" width="50.42578125" customWidth="1"/>
    <col min="3" max="3" width="14.42578125" customWidth="1"/>
    <col min="5" max="5" width="84.7109375" style="2" customWidth="1"/>
    <col min="7" max="7" width="10.140625" customWidth="1"/>
    <col min="8" max="8" width="10.85546875" customWidth="1"/>
    <col min="9" max="9" width="14.28515625" bestFit="1" customWidth="1"/>
    <col min="13" max="13" width="12.28515625" customWidth="1"/>
    <col min="14" max="18" width="14.140625" customWidth="1"/>
  </cols>
  <sheetData>
    <row r="1" spans="1:20">
      <c r="A1" s="22" t="s">
        <v>0</v>
      </c>
      <c r="B1" s="22"/>
      <c r="C1" s="22"/>
      <c r="D1" s="22"/>
      <c r="E1" s="23"/>
      <c r="F1" s="18" t="s">
        <v>1</v>
      </c>
      <c r="G1" s="18"/>
      <c r="H1" s="18"/>
      <c r="I1" s="18"/>
      <c r="J1" s="19" t="s">
        <v>2</v>
      </c>
      <c r="K1" s="19"/>
      <c r="L1" s="19"/>
      <c r="M1" s="19"/>
      <c r="N1" s="20" t="s">
        <v>3</v>
      </c>
      <c r="O1" s="20"/>
      <c r="P1" s="20"/>
      <c r="Q1" s="16"/>
      <c r="R1" s="21" t="s">
        <v>4</v>
      </c>
      <c r="S1" s="21"/>
      <c r="T1" s="21"/>
    </row>
    <row r="2" spans="1:20" s="3" customFormat="1" ht="57.95">
      <c r="A2" s="15" t="s">
        <v>5</v>
      </c>
      <c r="B2" s="15" t="s">
        <v>6</v>
      </c>
      <c r="C2" s="15" t="s">
        <v>7</v>
      </c>
      <c r="D2" s="15" t="s">
        <v>8</v>
      </c>
      <c r="E2" s="10" t="s">
        <v>9</v>
      </c>
      <c r="F2" s="11" t="s">
        <v>10</v>
      </c>
      <c r="G2" s="11" t="s">
        <v>11</v>
      </c>
      <c r="H2" s="11" t="s">
        <v>12</v>
      </c>
      <c r="I2" s="11" t="s">
        <v>13</v>
      </c>
      <c r="J2" s="12" t="s">
        <v>14</v>
      </c>
      <c r="K2" s="12" t="s">
        <v>15</v>
      </c>
      <c r="L2" s="12" t="s">
        <v>16</v>
      </c>
      <c r="M2" s="12" t="s">
        <v>17</v>
      </c>
      <c r="N2" s="13" t="s">
        <v>18</v>
      </c>
      <c r="O2" s="13" t="s">
        <v>19</v>
      </c>
      <c r="P2" s="13" t="s">
        <v>20</v>
      </c>
      <c r="Q2" s="13" t="s">
        <v>21</v>
      </c>
      <c r="R2" s="14" t="s">
        <v>22</v>
      </c>
      <c r="S2" s="14" t="s">
        <v>23</v>
      </c>
      <c r="T2" s="14" t="s">
        <v>24</v>
      </c>
    </row>
    <row r="3" spans="1:20">
      <c r="A3" t="s">
        <v>25</v>
      </c>
      <c r="B3" t="s">
        <v>26</v>
      </c>
      <c r="C3">
        <v>1</v>
      </c>
      <c r="D3" t="s">
        <v>27</v>
      </c>
      <c r="E3" t="s">
        <v>28</v>
      </c>
      <c r="F3" s="9">
        <v>50</v>
      </c>
      <c r="G3" s="9">
        <v>50</v>
      </c>
      <c r="H3" s="9">
        <v>50</v>
      </c>
      <c r="I3" s="9">
        <v>50</v>
      </c>
      <c r="J3" s="9">
        <v>50</v>
      </c>
      <c r="K3" s="9">
        <v>50</v>
      </c>
      <c r="L3" s="9"/>
      <c r="M3">
        <f>+AVERAGE(J3:K3)</f>
        <v>50</v>
      </c>
      <c r="N3" s="1">
        <f>+M3/I3</f>
        <v>1</v>
      </c>
      <c r="O3" s="1">
        <f>+J3/F3</f>
        <v>1</v>
      </c>
      <c r="P3" s="1">
        <f>+K3/G3</f>
        <v>1</v>
      </c>
      <c r="Q3" s="1"/>
      <c r="R3" s="1">
        <f>(P3+O3+Q3)/3</f>
        <v>0.66666666666666663</v>
      </c>
      <c r="S3" s="1">
        <v>0.16666666666666669</v>
      </c>
      <c r="T3" s="1">
        <f>+R3*S3</f>
        <v>0.11111111111111112</v>
      </c>
    </row>
    <row r="4" spans="1:20">
      <c r="A4" t="s">
        <v>25</v>
      </c>
      <c r="B4" t="s">
        <v>26</v>
      </c>
      <c r="C4">
        <v>2</v>
      </c>
      <c r="D4" t="s">
        <v>29</v>
      </c>
      <c r="E4" t="s">
        <v>30</v>
      </c>
      <c r="F4">
        <v>18</v>
      </c>
      <c r="G4">
        <v>18</v>
      </c>
      <c r="H4">
        <v>18</v>
      </c>
      <c r="I4">
        <f>+AVERAGE(F4:H4)</f>
        <v>18</v>
      </c>
      <c r="J4">
        <v>18</v>
      </c>
      <c r="K4">
        <v>18</v>
      </c>
      <c r="M4">
        <f>+AVERAGE(J4:K4)</f>
        <v>18</v>
      </c>
      <c r="N4" s="1">
        <f>+M4/I4</f>
        <v>1</v>
      </c>
      <c r="O4" s="1">
        <f>+J4/F4</f>
        <v>1</v>
      </c>
      <c r="P4" s="1">
        <f>+K4/G4</f>
        <v>1</v>
      </c>
      <c r="Q4" s="1"/>
      <c r="R4" s="1">
        <f>(P4+O4+Q4)/3</f>
        <v>0.66666666666666663</v>
      </c>
      <c r="S4" s="1">
        <v>0.16666666666666669</v>
      </c>
      <c r="T4" s="1">
        <f t="shared" ref="T4:T41" si="0">+R4*S4</f>
        <v>0.11111111111111112</v>
      </c>
    </row>
    <row r="5" spans="1:20">
      <c r="A5" t="s">
        <v>25</v>
      </c>
      <c r="B5" t="s">
        <v>26</v>
      </c>
      <c r="C5">
        <v>3</v>
      </c>
      <c r="D5" t="s">
        <v>31</v>
      </c>
      <c r="E5" t="s">
        <v>32</v>
      </c>
      <c r="F5">
        <v>1200</v>
      </c>
      <c r="G5">
        <v>1200</v>
      </c>
      <c r="H5">
        <v>1200</v>
      </c>
      <c r="I5">
        <f>+SUM(F5:H5)</f>
        <v>3600</v>
      </c>
      <c r="J5">
        <v>1361</v>
      </c>
      <c r="K5">
        <v>1282</v>
      </c>
      <c r="M5">
        <f>+SUM(J5:K5)</f>
        <v>2643</v>
      </c>
      <c r="N5" s="1">
        <f>+M5/I5</f>
        <v>0.73416666666666663</v>
      </c>
      <c r="O5" s="1">
        <f>+J5/F5</f>
        <v>1.1341666666666668</v>
      </c>
      <c r="P5" s="1">
        <f>+K5/G5</f>
        <v>1.0683333333333334</v>
      </c>
      <c r="Q5" s="1"/>
      <c r="R5" s="1">
        <f>(P5+O5+Q5)/3</f>
        <v>0.73416666666666675</v>
      </c>
      <c r="S5" s="1">
        <v>0.16666666666666669</v>
      </c>
      <c r="T5" s="1">
        <f t="shared" si="0"/>
        <v>0.12236111111111114</v>
      </c>
    </row>
    <row r="6" spans="1:20">
      <c r="A6" t="s">
        <v>25</v>
      </c>
      <c r="B6" t="s">
        <v>26</v>
      </c>
      <c r="C6">
        <v>4</v>
      </c>
      <c r="D6" t="s">
        <v>33</v>
      </c>
      <c r="E6" t="s">
        <v>34</v>
      </c>
      <c r="F6">
        <v>4</v>
      </c>
      <c r="G6">
        <v>4</v>
      </c>
      <c r="H6">
        <v>4</v>
      </c>
      <c r="I6">
        <f>+SUM(F6:H6)</f>
        <v>12</v>
      </c>
      <c r="J6">
        <v>4</v>
      </c>
      <c r="K6">
        <v>3</v>
      </c>
      <c r="M6">
        <f>+SUM(J6:K6)</f>
        <v>7</v>
      </c>
      <c r="N6" s="1">
        <f>+M6/I6</f>
        <v>0.58333333333333337</v>
      </c>
      <c r="O6" s="1">
        <f>+J6/F6</f>
        <v>1</v>
      </c>
      <c r="P6" s="1">
        <f>+K6/G6</f>
        <v>0.75</v>
      </c>
      <c r="Q6" s="1"/>
      <c r="R6" s="1">
        <f>(P6+O6+Q6)/3</f>
        <v>0.58333333333333337</v>
      </c>
      <c r="S6" s="1">
        <v>0.16666666666666669</v>
      </c>
      <c r="T6" s="1">
        <f t="shared" si="0"/>
        <v>9.7222222222222238E-2</v>
      </c>
    </row>
    <row r="7" spans="1:20">
      <c r="A7" t="s">
        <v>25</v>
      </c>
      <c r="B7" t="s">
        <v>26</v>
      </c>
      <c r="C7">
        <v>5</v>
      </c>
      <c r="D7" t="s">
        <v>35</v>
      </c>
      <c r="E7" t="s">
        <v>36</v>
      </c>
      <c r="F7">
        <v>100</v>
      </c>
      <c r="G7">
        <v>0</v>
      </c>
      <c r="H7">
        <v>0</v>
      </c>
      <c r="I7">
        <f>+SUM(F7:H7)</f>
        <v>100</v>
      </c>
      <c r="J7">
        <v>100</v>
      </c>
      <c r="K7">
        <v>0</v>
      </c>
      <c r="M7">
        <f>+SUM(J7:K7)</f>
        <v>100</v>
      </c>
      <c r="N7" s="1">
        <f>+M7/I7</f>
        <v>1</v>
      </c>
      <c r="O7" s="1">
        <f>+J7/F7</f>
        <v>1</v>
      </c>
      <c r="P7" s="1">
        <v>1</v>
      </c>
      <c r="Q7" s="1">
        <v>1</v>
      </c>
      <c r="R7" s="1">
        <f>(P7+O7+Q7)/3</f>
        <v>1</v>
      </c>
      <c r="S7" s="1">
        <v>0.16666666666666669</v>
      </c>
      <c r="T7" s="1">
        <f t="shared" si="0"/>
        <v>0.16666666666666669</v>
      </c>
    </row>
    <row r="8" spans="1:20">
      <c r="A8" t="s">
        <v>25</v>
      </c>
      <c r="B8" t="s">
        <v>26</v>
      </c>
      <c r="C8">
        <v>5</v>
      </c>
      <c r="D8" t="s">
        <v>35</v>
      </c>
      <c r="E8" t="s">
        <v>37</v>
      </c>
      <c r="F8">
        <v>0</v>
      </c>
      <c r="G8">
        <v>150</v>
      </c>
      <c r="H8">
        <v>0</v>
      </c>
      <c r="I8">
        <f>+SUM(F8:H8)</f>
        <v>150</v>
      </c>
      <c r="J8">
        <v>0</v>
      </c>
      <c r="K8">
        <v>287</v>
      </c>
      <c r="M8">
        <f>+SUM(J8:K8)</f>
        <v>287</v>
      </c>
      <c r="N8" s="1">
        <f>+M8/I8</f>
        <v>1.9133333333333333</v>
      </c>
      <c r="O8" s="1">
        <v>1</v>
      </c>
      <c r="P8" s="1">
        <f>+K8/G8</f>
        <v>1.9133333333333333</v>
      </c>
      <c r="Q8" s="1">
        <v>1</v>
      </c>
      <c r="R8" s="1">
        <f>(P8+O8+Q8)/3</f>
        <v>1.3044444444444443</v>
      </c>
      <c r="S8" s="1">
        <v>0.16666666666666669</v>
      </c>
      <c r="T8" s="1">
        <f t="shared" si="0"/>
        <v>0.21740740740740741</v>
      </c>
    </row>
    <row r="9" spans="1:20">
      <c r="A9" t="s">
        <v>38</v>
      </c>
      <c r="B9" t="s">
        <v>39</v>
      </c>
      <c r="C9">
        <v>1</v>
      </c>
      <c r="D9" t="s">
        <v>40</v>
      </c>
      <c r="E9" t="s">
        <v>41</v>
      </c>
      <c r="F9">
        <v>60</v>
      </c>
      <c r="G9">
        <v>20</v>
      </c>
      <c r="H9">
        <v>20</v>
      </c>
      <c r="I9">
        <f>+SUM(F9:H9)</f>
        <v>100</v>
      </c>
      <c r="J9" s="17">
        <v>50</v>
      </c>
      <c r="K9" s="17">
        <v>20</v>
      </c>
      <c r="L9" s="17"/>
      <c r="M9">
        <f>+SUM(J9:K9)</f>
        <v>70</v>
      </c>
      <c r="N9" s="1">
        <f>+M9/I9</f>
        <v>0.7</v>
      </c>
      <c r="O9" s="1">
        <f>+J9/F9</f>
        <v>0.83333333333333337</v>
      </c>
      <c r="P9" s="1">
        <f>+K9/G9</f>
        <v>1</v>
      </c>
      <c r="Q9" s="1"/>
      <c r="R9" s="1">
        <f>(P9+O9+Q9)/3</f>
        <v>0.61111111111111116</v>
      </c>
      <c r="S9" s="1">
        <v>0.25</v>
      </c>
      <c r="T9" s="1">
        <f t="shared" si="0"/>
        <v>0.15277777777777779</v>
      </c>
    </row>
    <row r="10" spans="1:20">
      <c r="A10" t="s">
        <v>38</v>
      </c>
      <c r="B10" t="s">
        <v>39</v>
      </c>
      <c r="C10">
        <v>1</v>
      </c>
      <c r="D10" t="s">
        <v>40</v>
      </c>
      <c r="E10" t="s">
        <v>42</v>
      </c>
      <c r="F10">
        <v>3</v>
      </c>
      <c r="G10">
        <v>3</v>
      </c>
      <c r="H10">
        <v>3</v>
      </c>
      <c r="I10">
        <f>+SUM(F10:H10)</f>
        <v>9</v>
      </c>
      <c r="J10" s="17">
        <v>3</v>
      </c>
      <c r="K10" s="17">
        <v>3</v>
      </c>
      <c r="L10" s="17"/>
      <c r="M10">
        <f>+SUM(J10:K10)</f>
        <v>6</v>
      </c>
      <c r="N10" s="1">
        <f>+M10/I10</f>
        <v>0.66666666666666663</v>
      </c>
      <c r="O10" s="1">
        <f>+J10/F10</f>
        <v>1</v>
      </c>
      <c r="P10" s="1">
        <f>+K10/G10</f>
        <v>1</v>
      </c>
      <c r="Q10" s="1"/>
      <c r="R10" s="1">
        <f>(P10+O10+Q10)/3</f>
        <v>0.66666666666666663</v>
      </c>
      <c r="S10" s="1">
        <v>0.25</v>
      </c>
      <c r="T10" s="1">
        <f t="shared" si="0"/>
        <v>0.16666666666666666</v>
      </c>
    </row>
    <row r="11" spans="1:20">
      <c r="A11" t="s">
        <v>38</v>
      </c>
      <c r="B11" t="s">
        <v>39</v>
      </c>
      <c r="C11">
        <v>2</v>
      </c>
      <c r="D11" t="s">
        <v>43</v>
      </c>
      <c r="E11" t="s">
        <v>44</v>
      </c>
      <c r="F11">
        <v>25</v>
      </c>
      <c r="G11">
        <v>40</v>
      </c>
      <c r="H11">
        <v>35</v>
      </c>
      <c r="I11">
        <f>+SUM(F11:H11)</f>
        <v>100</v>
      </c>
      <c r="J11">
        <v>25</v>
      </c>
      <c r="K11">
        <v>40</v>
      </c>
      <c r="M11">
        <f>+SUM(J11:K11)</f>
        <v>65</v>
      </c>
      <c r="N11" s="1">
        <f>+M11/I11</f>
        <v>0.65</v>
      </c>
      <c r="O11" s="1">
        <f>+J11/F11</f>
        <v>1</v>
      </c>
      <c r="P11" s="1">
        <f>+K11/G11</f>
        <v>1</v>
      </c>
      <c r="Q11" s="1"/>
      <c r="R11" s="1">
        <f>(P11+O11+Q11)/3</f>
        <v>0.66666666666666663</v>
      </c>
      <c r="S11" s="1">
        <v>0.25</v>
      </c>
      <c r="T11" s="1">
        <f t="shared" si="0"/>
        <v>0.16666666666666666</v>
      </c>
    </row>
    <row r="12" spans="1:20">
      <c r="A12" t="s">
        <v>38</v>
      </c>
      <c r="B12" t="s">
        <v>39</v>
      </c>
      <c r="C12">
        <v>2</v>
      </c>
      <c r="D12" t="s">
        <v>43</v>
      </c>
      <c r="E12" t="s">
        <v>45</v>
      </c>
      <c r="F12">
        <v>25</v>
      </c>
      <c r="G12">
        <v>40</v>
      </c>
      <c r="H12">
        <v>35</v>
      </c>
      <c r="I12">
        <f>+SUM(F12:H12)</f>
        <v>100</v>
      </c>
      <c r="J12">
        <v>25</v>
      </c>
      <c r="K12" s="17">
        <v>15</v>
      </c>
      <c r="L12" s="17"/>
      <c r="M12">
        <f>+SUM(J12:K12)</f>
        <v>40</v>
      </c>
      <c r="N12" s="1">
        <f>+M12/I12</f>
        <v>0.4</v>
      </c>
      <c r="O12" s="1">
        <f>+J12/F12</f>
        <v>1</v>
      </c>
      <c r="P12" s="1">
        <f>+K12/G12</f>
        <v>0.375</v>
      </c>
      <c r="Q12" s="1"/>
      <c r="R12" s="1">
        <f>(P12+O12+Q12)/3</f>
        <v>0.45833333333333331</v>
      </c>
      <c r="S12" s="1">
        <v>0.25</v>
      </c>
      <c r="T12" s="1">
        <f t="shared" si="0"/>
        <v>0.11458333333333333</v>
      </c>
    </row>
    <row r="13" spans="1:20">
      <c r="A13" t="s">
        <v>46</v>
      </c>
      <c r="B13" t="s">
        <v>47</v>
      </c>
      <c r="C13">
        <v>1</v>
      </c>
      <c r="D13" t="s">
        <v>48</v>
      </c>
      <c r="E13" t="s">
        <v>49</v>
      </c>
      <c r="F13">
        <v>100</v>
      </c>
      <c r="G13">
        <v>100</v>
      </c>
      <c r="H13">
        <v>100</v>
      </c>
      <c r="I13">
        <f>+AVERAGE(F13:H13)</f>
        <v>100</v>
      </c>
      <c r="J13">
        <v>100</v>
      </c>
      <c r="K13">
        <v>100</v>
      </c>
      <c r="L13">
        <v>66</v>
      </c>
      <c r="M13">
        <f>+AVERAGE(J13:L13)</f>
        <v>88.666666666666671</v>
      </c>
      <c r="N13" s="1">
        <f>+M13/I13</f>
        <v>0.88666666666666671</v>
      </c>
      <c r="O13" s="1">
        <f>+J13/F13</f>
        <v>1</v>
      </c>
      <c r="P13" s="1">
        <f>+K13/G13</f>
        <v>1</v>
      </c>
      <c r="Q13" s="1">
        <f>+L13/H13</f>
        <v>0.66</v>
      </c>
      <c r="R13" s="1">
        <f>(P13+O13+Q13)/3</f>
        <v>0.88666666666666671</v>
      </c>
      <c r="S13" s="1">
        <v>0.11111111111111099</v>
      </c>
      <c r="T13" s="1">
        <f t="shared" si="0"/>
        <v>9.8518518518518422E-2</v>
      </c>
    </row>
    <row r="14" spans="1:20">
      <c r="A14" t="s">
        <v>46</v>
      </c>
      <c r="B14" t="s">
        <v>47</v>
      </c>
      <c r="C14">
        <v>1</v>
      </c>
      <c r="D14" t="s">
        <v>48</v>
      </c>
      <c r="E14" t="s">
        <v>50</v>
      </c>
      <c r="F14">
        <v>100</v>
      </c>
      <c r="G14">
        <v>100</v>
      </c>
      <c r="H14">
        <v>100</v>
      </c>
      <c r="I14">
        <f>+AVERAGE(F14:H14)</f>
        <v>100</v>
      </c>
      <c r="J14">
        <v>100</v>
      </c>
      <c r="K14">
        <v>100</v>
      </c>
      <c r="L14">
        <v>66</v>
      </c>
      <c r="M14">
        <f>+AVERAGE(J14:L14)</f>
        <v>88.666666666666671</v>
      </c>
      <c r="N14" s="1">
        <f>+M14/I14</f>
        <v>0.88666666666666671</v>
      </c>
      <c r="O14" s="1">
        <f>+J14/F14</f>
        <v>1</v>
      </c>
      <c r="P14" s="1">
        <f>+K14/G14</f>
        <v>1</v>
      </c>
      <c r="Q14" s="1">
        <f>+L14/H14</f>
        <v>0.66</v>
      </c>
      <c r="R14" s="1">
        <f>(P14+O14+Q14)/3</f>
        <v>0.88666666666666671</v>
      </c>
      <c r="S14" s="1">
        <v>0.1111111111111111</v>
      </c>
      <c r="T14" s="1">
        <f t="shared" si="0"/>
        <v>9.8518518518518519E-2</v>
      </c>
    </row>
    <row r="15" spans="1:20">
      <c r="A15" t="s">
        <v>46</v>
      </c>
      <c r="B15" t="s">
        <v>47</v>
      </c>
      <c r="C15">
        <v>1</v>
      </c>
      <c r="D15" t="s">
        <v>48</v>
      </c>
      <c r="E15" t="s">
        <v>51</v>
      </c>
      <c r="F15">
        <v>1</v>
      </c>
      <c r="G15">
        <v>1</v>
      </c>
      <c r="H15">
        <v>1</v>
      </c>
      <c r="I15">
        <f>+AVERAGE(F15:H15)</f>
        <v>1</v>
      </c>
      <c r="J15">
        <v>1</v>
      </c>
      <c r="K15">
        <v>2</v>
      </c>
      <c r="L15">
        <v>0</v>
      </c>
      <c r="M15">
        <f>+AVERAGE(J15:L15)</f>
        <v>1</v>
      </c>
      <c r="N15" s="1">
        <f>+M15/I15</f>
        <v>1</v>
      </c>
      <c r="O15" s="1">
        <f>+J15/F15</f>
        <v>1</v>
      </c>
      <c r="P15" s="1">
        <f>+K15/G15</f>
        <v>2</v>
      </c>
      <c r="Q15" s="1">
        <f>+L15/H15</f>
        <v>0</v>
      </c>
      <c r="R15" s="1">
        <f>(P15+O15+Q15)/3</f>
        <v>1</v>
      </c>
      <c r="S15" s="1">
        <v>0.1111111111111111</v>
      </c>
      <c r="T15" s="1">
        <f t="shared" si="0"/>
        <v>0.1111111111111111</v>
      </c>
    </row>
    <row r="16" spans="1:20">
      <c r="A16" t="s">
        <v>46</v>
      </c>
      <c r="B16" t="s">
        <v>47</v>
      </c>
      <c r="C16">
        <v>2</v>
      </c>
      <c r="D16" t="s">
        <v>52</v>
      </c>
      <c r="E16" t="s">
        <v>53</v>
      </c>
      <c r="F16">
        <v>1</v>
      </c>
      <c r="G16">
        <v>1</v>
      </c>
      <c r="H16">
        <v>1</v>
      </c>
      <c r="I16">
        <f>+SUM(F16:H16)</f>
        <v>3</v>
      </c>
      <c r="J16">
        <v>1</v>
      </c>
      <c r="K16">
        <v>1</v>
      </c>
      <c r="L16">
        <v>0</v>
      </c>
      <c r="M16">
        <f>+SUM(J16:L16)</f>
        <v>2</v>
      </c>
      <c r="N16" s="1">
        <f>+M16/I16</f>
        <v>0.66666666666666663</v>
      </c>
      <c r="O16" s="1">
        <f>+J16/F16</f>
        <v>1</v>
      </c>
      <c r="P16" s="1">
        <f>+K16/G16</f>
        <v>1</v>
      </c>
      <c r="Q16" s="1">
        <f>+L16/H16</f>
        <v>0</v>
      </c>
      <c r="R16" s="1">
        <f>(P16+O16+Q16)/3</f>
        <v>0.66666666666666663</v>
      </c>
      <c r="S16" s="1">
        <v>0.1111111111111111</v>
      </c>
      <c r="T16" s="1">
        <f t="shared" si="0"/>
        <v>7.407407407407407E-2</v>
      </c>
    </row>
    <row r="17" spans="1:20">
      <c r="A17" t="s">
        <v>46</v>
      </c>
      <c r="B17" t="s">
        <v>47</v>
      </c>
      <c r="C17">
        <v>2</v>
      </c>
      <c r="D17" t="s">
        <v>52</v>
      </c>
      <c r="E17" t="s">
        <v>54</v>
      </c>
      <c r="F17">
        <v>1</v>
      </c>
      <c r="G17">
        <v>1</v>
      </c>
      <c r="H17">
        <v>1</v>
      </c>
      <c r="I17">
        <f>+SUM(F17:H17)</f>
        <v>3</v>
      </c>
      <c r="J17">
        <v>1</v>
      </c>
      <c r="K17">
        <v>1</v>
      </c>
      <c r="L17">
        <v>0</v>
      </c>
      <c r="M17">
        <f>+SUM(J17:K17)</f>
        <v>2</v>
      </c>
      <c r="N17" s="1">
        <f>+M17/I17</f>
        <v>0.66666666666666663</v>
      </c>
      <c r="O17" s="1">
        <f>+J17/F17</f>
        <v>1</v>
      </c>
      <c r="P17" s="1">
        <f>+K17/G17</f>
        <v>1</v>
      </c>
      <c r="Q17" s="1">
        <f>+L17/H17</f>
        <v>0</v>
      </c>
      <c r="R17" s="1">
        <f>(P17+O17+Q17)/3</f>
        <v>0.66666666666666663</v>
      </c>
      <c r="S17" s="1">
        <v>0.1111111111111111</v>
      </c>
      <c r="T17" s="1">
        <f t="shared" si="0"/>
        <v>7.407407407407407E-2</v>
      </c>
    </row>
    <row r="18" spans="1:20">
      <c r="A18" t="s">
        <v>46</v>
      </c>
      <c r="B18" t="s">
        <v>47</v>
      </c>
      <c r="C18">
        <v>2</v>
      </c>
      <c r="D18" t="s">
        <v>52</v>
      </c>
      <c r="E18" t="s">
        <v>55</v>
      </c>
      <c r="F18">
        <v>1</v>
      </c>
      <c r="G18">
        <v>1</v>
      </c>
      <c r="H18">
        <v>1</v>
      </c>
      <c r="I18">
        <f>+SUM(F18:H18)</f>
        <v>3</v>
      </c>
      <c r="J18">
        <v>1</v>
      </c>
      <c r="K18">
        <v>1</v>
      </c>
      <c r="L18">
        <v>0</v>
      </c>
      <c r="M18">
        <f>+SUM(J18:K18)</f>
        <v>2</v>
      </c>
      <c r="N18" s="1">
        <f>+M18/I18</f>
        <v>0.66666666666666663</v>
      </c>
      <c r="O18" s="1">
        <f>+J18/F18</f>
        <v>1</v>
      </c>
      <c r="P18" s="1">
        <f>+K18/G18</f>
        <v>1</v>
      </c>
      <c r="Q18" s="1">
        <f>+L18/H18</f>
        <v>0</v>
      </c>
      <c r="R18" s="1">
        <f>(P18+O18+Q18)/3</f>
        <v>0.66666666666666663</v>
      </c>
      <c r="S18" s="1">
        <v>0.1111111111111111</v>
      </c>
      <c r="T18" s="1">
        <f t="shared" si="0"/>
        <v>7.407407407407407E-2</v>
      </c>
    </row>
    <row r="19" spans="1:20">
      <c r="A19" t="s">
        <v>46</v>
      </c>
      <c r="B19" t="s">
        <v>47</v>
      </c>
      <c r="C19">
        <v>3</v>
      </c>
      <c r="D19" t="s">
        <v>56</v>
      </c>
      <c r="E19" t="s">
        <v>57</v>
      </c>
      <c r="F19">
        <v>1</v>
      </c>
      <c r="G19">
        <v>1</v>
      </c>
      <c r="H19">
        <v>1</v>
      </c>
      <c r="I19">
        <f>+SUM(F19:H19)</f>
        <v>3</v>
      </c>
      <c r="J19">
        <v>1</v>
      </c>
      <c r="K19">
        <v>1</v>
      </c>
      <c r="L19">
        <v>0</v>
      </c>
      <c r="M19">
        <f>+SUM(J19:K19)</f>
        <v>2</v>
      </c>
      <c r="N19" s="1">
        <f>+M19/I19</f>
        <v>0.66666666666666663</v>
      </c>
      <c r="O19" s="1">
        <f>+J19/F19</f>
        <v>1</v>
      </c>
      <c r="P19" s="1">
        <f>+K19/G19</f>
        <v>1</v>
      </c>
      <c r="Q19" s="1">
        <f>+L19/H19</f>
        <v>0</v>
      </c>
      <c r="R19" s="1">
        <f>(P19+O19+Q19)/3</f>
        <v>0.66666666666666663</v>
      </c>
      <c r="S19" s="1">
        <v>0.1111111111111111</v>
      </c>
      <c r="T19" s="1">
        <f t="shared" si="0"/>
        <v>7.407407407407407E-2</v>
      </c>
    </row>
    <row r="20" spans="1:20">
      <c r="A20" t="s">
        <v>46</v>
      </c>
      <c r="B20" t="s">
        <v>47</v>
      </c>
      <c r="C20">
        <v>3</v>
      </c>
      <c r="D20" t="s">
        <v>56</v>
      </c>
      <c r="E20" t="s">
        <v>58</v>
      </c>
      <c r="F20">
        <v>1</v>
      </c>
      <c r="G20">
        <v>1</v>
      </c>
      <c r="H20">
        <v>1</v>
      </c>
      <c r="I20">
        <f>+SUM(F20:H20)</f>
        <v>3</v>
      </c>
      <c r="J20">
        <v>1</v>
      </c>
      <c r="K20">
        <v>1</v>
      </c>
      <c r="L20">
        <v>0</v>
      </c>
      <c r="M20">
        <f>+SUM(J20:K20)</f>
        <v>2</v>
      </c>
      <c r="N20" s="1">
        <f>+M20/I20</f>
        <v>0.66666666666666663</v>
      </c>
      <c r="O20" s="1">
        <f>+J20/F20</f>
        <v>1</v>
      </c>
      <c r="P20" s="1">
        <f>+K20/G20</f>
        <v>1</v>
      </c>
      <c r="Q20" s="1">
        <f>+L20/H20</f>
        <v>0</v>
      </c>
      <c r="R20" s="1">
        <f>(P20+O20+Q20)/3</f>
        <v>0.66666666666666663</v>
      </c>
      <c r="S20" s="1">
        <v>0.1111111111111111</v>
      </c>
      <c r="T20" s="1">
        <f t="shared" si="0"/>
        <v>7.407407407407407E-2</v>
      </c>
    </row>
    <row r="21" spans="1:20">
      <c r="A21" t="s">
        <v>46</v>
      </c>
      <c r="B21" t="s">
        <v>47</v>
      </c>
      <c r="C21">
        <v>3</v>
      </c>
      <c r="D21" t="s">
        <v>56</v>
      </c>
      <c r="E21" t="s">
        <v>59</v>
      </c>
      <c r="F21">
        <v>1</v>
      </c>
      <c r="G21">
        <v>1</v>
      </c>
      <c r="H21">
        <v>1</v>
      </c>
      <c r="I21">
        <f>+SUM(F21:H21)</f>
        <v>3</v>
      </c>
      <c r="J21">
        <v>1</v>
      </c>
      <c r="K21">
        <v>1</v>
      </c>
      <c r="L21">
        <v>0</v>
      </c>
      <c r="M21">
        <f>+SUM(J21:K21)</f>
        <v>2</v>
      </c>
      <c r="N21" s="1">
        <f>+M21/I21</f>
        <v>0.66666666666666663</v>
      </c>
      <c r="O21" s="1">
        <f>+J21/F21</f>
        <v>1</v>
      </c>
      <c r="P21" s="1">
        <f>+K21/G21</f>
        <v>1</v>
      </c>
      <c r="Q21" s="1">
        <f>+L21/H21</f>
        <v>0</v>
      </c>
      <c r="R21" s="1">
        <f>(P21+O21+Q21)/3</f>
        <v>0.66666666666666663</v>
      </c>
      <c r="S21" s="1">
        <v>0.1111111111111111</v>
      </c>
      <c r="T21" s="1">
        <f t="shared" si="0"/>
        <v>7.407407407407407E-2</v>
      </c>
    </row>
    <row r="22" spans="1:20">
      <c r="A22" t="s">
        <v>60</v>
      </c>
      <c r="B22" t="s">
        <v>61</v>
      </c>
      <c r="C22">
        <v>1</v>
      </c>
      <c r="D22" t="s">
        <v>62</v>
      </c>
      <c r="E22" t="s">
        <v>63</v>
      </c>
      <c r="F22">
        <v>6</v>
      </c>
      <c r="G22">
        <v>9</v>
      </c>
      <c r="H22">
        <v>5</v>
      </c>
      <c r="I22">
        <f>+SUM(F22:H22)</f>
        <v>20</v>
      </c>
      <c r="J22">
        <v>6</v>
      </c>
      <c r="K22">
        <v>4</v>
      </c>
      <c r="M22">
        <f>+SUM(J22:K22)</f>
        <v>10</v>
      </c>
      <c r="N22" s="1">
        <f>+M22/I22</f>
        <v>0.5</v>
      </c>
      <c r="O22" s="1">
        <f>+J22/F22</f>
        <v>1</v>
      </c>
      <c r="P22" s="1">
        <f>+K22/G22</f>
        <v>0.44444444444444442</v>
      </c>
      <c r="Q22" s="1"/>
      <c r="R22" s="1">
        <f>+(O22+P22)/3</f>
        <v>0.48148148148148145</v>
      </c>
      <c r="S22" s="1">
        <v>0.2</v>
      </c>
      <c r="T22" s="1">
        <f t="shared" si="0"/>
        <v>9.6296296296296297E-2</v>
      </c>
    </row>
    <row r="23" spans="1:20">
      <c r="A23" t="s">
        <v>60</v>
      </c>
      <c r="B23" t="s">
        <v>61</v>
      </c>
      <c r="C23">
        <v>1</v>
      </c>
      <c r="D23" t="s">
        <v>62</v>
      </c>
      <c r="E23" t="s">
        <v>64</v>
      </c>
      <c r="F23">
        <v>30</v>
      </c>
      <c r="G23">
        <v>40</v>
      </c>
      <c r="H23">
        <v>30</v>
      </c>
      <c r="I23">
        <f>+SUM(F23:H23)</f>
        <v>100</v>
      </c>
      <c r="J23">
        <v>30</v>
      </c>
      <c r="K23">
        <v>25</v>
      </c>
      <c r="M23">
        <f>+SUM(J23:K23)</f>
        <v>55</v>
      </c>
      <c r="N23" s="1">
        <f>+M23/I23</f>
        <v>0.55000000000000004</v>
      </c>
      <c r="O23" s="1">
        <f>+J23/F23</f>
        <v>1</v>
      </c>
      <c r="P23" s="1">
        <f>+K23/G23</f>
        <v>0.625</v>
      </c>
      <c r="Q23" s="1"/>
      <c r="R23" s="1">
        <f>+(O23+P23)/3</f>
        <v>0.54166666666666663</v>
      </c>
      <c r="S23" s="1">
        <v>0.2</v>
      </c>
      <c r="T23" s="1">
        <f t="shared" si="0"/>
        <v>0.10833333333333334</v>
      </c>
    </row>
    <row r="24" spans="1:20">
      <c r="A24" t="s">
        <v>60</v>
      </c>
      <c r="B24" t="s">
        <v>61</v>
      </c>
      <c r="C24">
        <v>2</v>
      </c>
      <c r="D24" t="s">
        <v>65</v>
      </c>
      <c r="E24" t="s">
        <v>66</v>
      </c>
      <c r="F24">
        <v>30</v>
      </c>
      <c r="G24">
        <v>40</v>
      </c>
      <c r="H24">
        <v>30</v>
      </c>
      <c r="I24">
        <f>+SUM(F24:H24)</f>
        <v>100</v>
      </c>
      <c r="J24">
        <v>30</v>
      </c>
      <c r="K24">
        <v>25</v>
      </c>
      <c r="M24">
        <f>+SUM(J24:K24)</f>
        <v>55</v>
      </c>
      <c r="N24" s="1">
        <f>+M24/I24</f>
        <v>0.55000000000000004</v>
      </c>
      <c r="O24" s="1">
        <f>+J24/F24</f>
        <v>1</v>
      </c>
      <c r="P24" s="1">
        <f>+K24/G24</f>
        <v>0.625</v>
      </c>
      <c r="Q24" s="1"/>
      <c r="R24" s="1">
        <f>+(O24+P24)/3</f>
        <v>0.54166666666666663</v>
      </c>
      <c r="S24" s="1">
        <v>0.2</v>
      </c>
      <c r="T24" s="1">
        <f t="shared" si="0"/>
        <v>0.10833333333333334</v>
      </c>
    </row>
    <row r="25" spans="1:20">
      <c r="A25" t="s">
        <v>60</v>
      </c>
      <c r="B25" t="s">
        <v>61</v>
      </c>
      <c r="C25">
        <v>2</v>
      </c>
      <c r="D25" t="s">
        <v>65</v>
      </c>
      <c r="E25" t="s">
        <v>67</v>
      </c>
      <c r="F25">
        <v>30</v>
      </c>
      <c r="G25">
        <v>40</v>
      </c>
      <c r="H25">
        <v>30</v>
      </c>
      <c r="I25">
        <f>+SUM(F25:H25)</f>
        <v>100</v>
      </c>
      <c r="J25">
        <v>30</v>
      </c>
      <c r="K25">
        <v>25</v>
      </c>
      <c r="M25">
        <f>+SUM(J25:K25)</f>
        <v>55</v>
      </c>
      <c r="N25" s="1">
        <f>+M25/I25</f>
        <v>0.55000000000000004</v>
      </c>
      <c r="O25" s="1">
        <f>+J25/F25</f>
        <v>1</v>
      </c>
      <c r="P25" s="1">
        <f>+K25/G25</f>
        <v>0.625</v>
      </c>
      <c r="Q25" s="1"/>
      <c r="R25" s="1">
        <f>+(O25+P25)/3</f>
        <v>0.54166666666666663</v>
      </c>
      <c r="S25" s="1">
        <v>0.2</v>
      </c>
      <c r="T25" s="1">
        <f t="shared" si="0"/>
        <v>0.10833333333333334</v>
      </c>
    </row>
    <row r="26" spans="1:20">
      <c r="A26" t="s">
        <v>60</v>
      </c>
      <c r="B26" t="s">
        <v>61</v>
      </c>
      <c r="C26">
        <v>3</v>
      </c>
      <c r="D26" t="s">
        <v>68</v>
      </c>
      <c r="E26" t="s">
        <v>69</v>
      </c>
      <c r="F26">
        <v>30</v>
      </c>
      <c r="G26">
        <v>40</v>
      </c>
      <c r="H26">
        <v>30</v>
      </c>
      <c r="I26">
        <f>+SUM(F26:H26)</f>
        <v>100</v>
      </c>
      <c r="J26">
        <v>30</v>
      </c>
      <c r="K26">
        <v>15</v>
      </c>
      <c r="M26">
        <f>+SUM(J26:K26)</f>
        <v>45</v>
      </c>
      <c r="N26" s="1">
        <f>+M26/I26</f>
        <v>0.45</v>
      </c>
      <c r="O26" s="1">
        <f>+J26/F26</f>
        <v>1</v>
      </c>
      <c r="P26" s="1">
        <f>+K26/G26</f>
        <v>0.375</v>
      </c>
      <c r="Q26" s="1"/>
      <c r="R26" s="1">
        <f>+(O26+P26)/3</f>
        <v>0.45833333333333331</v>
      </c>
      <c r="S26" s="1">
        <v>0.2</v>
      </c>
      <c r="T26" s="1">
        <f t="shared" si="0"/>
        <v>9.1666666666666674E-2</v>
      </c>
    </row>
    <row r="27" spans="1:20" ht="15" customHeight="1">
      <c r="A27" t="s">
        <v>70</v>
      </c>
      <c r="B27" t="s">
        <v>71</v>
      </c>
      <c r="C27">
        <v>1</v>
      </c>
      <c r="D27" t="s">
        <v>72</v>
      </c>
      <c r="E27" s="2" t="s">
        <v>73</v>
      </c>
      <c r="F27">
        <v>11023</v>
      </c>
      <c r="G27" t="s">
        <v>74</v>
      </c>
      <c r="H27" t="s">
        <v>74</v>
      </c>
      <c r="I27" s="17">
        <v>20000</v>
      </c>
      <c r="J27">
        <v>11023</v>
      </c>
      <c r="K27">
        <v>0</v>
      </c>
      <c r="M27">
        <f>+SUM(J27:K27)</f>
        <v>11023</v>
      </c>
      <c r="N27" s="1">
        <f>+M27/I27</f>
        <v>0.55115000000000003</v>
      </c>
      <c r="O27" s="1">
        <f>+J27/F27</f>
        <v>1</v>
      </c>
      <c r="P27" s="1">
        <v>1</v>
      </c>
      <c r="Q27" s="1"/>
      <c r="R27" s="1">
        <f>(P27+O27+Q27)/3</f>
        <v>0.66666666666666663</v>
      </c>
      <c r="S27" s="1">
        <v>6.6666666666666666E-2</v>
      </c>
      <c r="T27" s="1">
        <f t="shared" si="0"/>
        <v>4.4444444444444439E-2</v>
      </c>
    </row>
    <row r="28" spans="1:20" ht="15" customHeight="1">
      <c r="A28" t="s">
        <v>70</v>
      </c>
      <c r="B28" t="s">
        <v>71</v>
      </c>
      <c r="C28">
        <v>1</v>
      </c>
      <c r="D28" t="s">
        <v>72</v>
      </c>
      <c r="E28" s="2" t="s">
        <v>75</v>
      </c>
      <c r="G28">
        <v>2000</v>
      </c>
      <c r="H28" t="s">
        <v>74</v>
      </c>
      <c r="I28" s="17">
        <v>5000</v>
      </c>
      <c r="K28">
        <v>0</v>
      </c>
      <c r="M28">
        <f>+SUM(J28:K28)</f>
        <v>0</v>
      </c>
      <c r="N28" s="1">
        <f>+M28/I28</f>
        <v>0</v>
      </c>
      <c r="O28" s="1">
        <v>1</v>
      </c>
      <c r="P28" s="1">
        <f>+K28/G28</f>
        <v>0</v>
      </c>
      <c r="Q28" s="1"/>
      <c r="R28" s="1">
        <f>(P28+O28+Q28)/3</f>
        <v>0.33333333333333331</v>
      </c>
      <c r="S28" s="1">
        <v>6.6666666666666666E-2</v>
      </c>
      <c r="T28" s="1">
        <f t="shared" si="0"/>
        <v>2.222222222222222E-2</v>
      </c>
    </row>
    <row r="29" spans="1:20" ht="15" customHeight="1">
      <c r="A29" t="s">
        <v>70</v>
      </c>
      <c r="B29" t="s">
        <v>71</v>
      </c>
      <c r="C29">
        <v>2</v>
      </c>
      <c r="D29" t="s">
        <v>76</v>
      </c>
      <c r="E29" s="2" t="s">
        <v>77</v>
      </c>
      <c r="F29">
        <v>128000</v>
      </c>
      <c r="G29">
        <v>75000</v>
      </c>
      <c r="H29" t="s">
        <v>74</v>
      </c>
      <c r="I29" s="17">
        <v>150000</v>
      </c>
      <c r="J29">
        <v>128000</v>
      </c>
      <c r="K29">
        <v>138410</v>
      </c>
      <c r="M29">
        <f>+SUM(J29:K29)</f>
        <v>266410</v>
      </c>
      <c r="N29" s="1">
        <f>+M29/I29</f>
        <v>1.7760666666666667</v>
      </c>
      <c r="O29" s="1">
        <f>+J29/F29</f>
        <v>1</v>
      </c>
      <c r="P29" s="1">
        <f>+K29/G29</f>
        <v>1.8454666666666666</v>
      </c>
      <c r="Q29" s="1"/>
      <c r="R29" s="1">
        <f>(P29+O29+Q29)/3</f>
        <v>0.94848888888888894</v>
      </c>
      <c r="S29" s="1">
        <v>6.6666666666666666E-2</v>
      </c>
      <c r="T29" s="1">
        <f t="shared" si="0"/>
        <v>6.323259259259259E-2</v>
      </c>
    </row>
    <row r="30" spans="1:20" ht="15" customHeight="1">
      <c r="A30" t="s">
        <v>70</v>
      </c>
      <c r="B30" t="s">
        <v>71</v>
      </c>
      <c r="C30">
        <v>2</v>
      </c>
      <c r="D30" t="s">
        <v>76</v>
      </c>
      <c r="E30" s="2" t="s">
        <v>78</v>
      </c>
      <c r="G30">
        <v>20</v>
      </c>
      <c r="H30" t="s">
        <v>74</v>
      </c>
      <c r="I30">
        <v>20</v>
      </c>
      <c r="K30">
        <v>20</v>
      </c>
      <c r="M30">
        <f>+SUM(J30:K30)</f>
        <v>20</v>
      </c>
      <c r="N30" s="1">
        <f>+M30/I30</f>
        <v>1</v>
      </c>
      <c r="O30" s="1">
        <v>1</v>
      </c>
      <c r="P30" s="1">
        <f>+K30/G30</f>
        <v>1</v>
      </c>
      <c r="Q30" s="1"/>
      <c r="R30" s="1">
        <f>(P30+O30+Q30)/3</f>
        <v>0.66666666666666663</v>
      </c>
      <c r="S30" s="1">
        <v>6.6666666666666666E-2</v>
      </c>
      <c r="T30" s="1">
        <f t="shared" si="0"/>
        <v>4.4444444444444439E-2</v>
      </c>
    </row>
    <row r="31" spans="1:20" ht="15" customHeight="1">
      <c r="A31" t="s">
        <v>70</v>
      </c>
      <c r="B31" t="s">
        <v>71</v>
      </c>
      <c r="C31">
        <v>3</v>
      </c>
      <c r="D31" t="s">
        <v>79</v>
      </c>
      <c r="E31" s="2" t="s">
        <v>80</v>
      </c>
      <c r="G31">
        <v>150</v>
      </c>
      <c r="H31" t="s">
        <v>74</v>
      </c>
      <c r="I31" s="17">
        <v>20</v>
      </c>
      <c r="K31">
        <v>150</v>
      </c>
      <c r="M31">
        <f>+SUM(J31:K31)</f>
        <v>150</v>
      </c>
      <c r="N31" s="1">
        <f>+M31/I31</f>
        <v>7.5</v>
      </c>
      <c r="O31" s="1">
        <v>1</v>
      </c>
      <c r="P31" s="1">
        <f>+K31/G31</f>
        <v>1</v>
      </c>
      <c r="Q31" s="1"/>
      <c r="R31" s="1">
        <f>(P31+O31+Q31)/3</f>
        <v>0.66666666666666663</v>
      </c>
      <c r="S31" s="1">
        <v>6.6666666666666666E-2</v>
      </c>
      <c r="T31" s="1">
        <f t="shared" si="0"/>
        <v>4.4444444444444439E-2</v>
      </c>
    </row>
    <row r="32" spans="1:20" ht="15" customHeight="1">
      <c r="A32" t="s">
        <v>70</v>
      </c>
      <c r="B32" t="s">
        <v>71</v>
      </c>
      <c r="C32">
        <v>3</v>
      </c>
      <c r="D32" t="s">
        <v>79</v>
      </c>
      <c r="E32" s="2" t="s">
        <v>81</v>
      </c>
      <c r="G32">
        <v>570</v>
      </c>
      <c r="H32" t="s">
        <v>74</v>
      </c>
      <c r="I32" s="17">
        <v>30</v>
      </c>
      <c r="K32">
        <v>3527</v>
      </c>
      <c r="M32">
        <f>+SUM(J32:K32)</f>
        <v>3527</v>
      </c>
      <c r="N32" s="1">
        <f>+M32/I32</f>
        <v>117.56666666666666</v>
      </c>
      <c r="O32" s="1">
        <v>1</v>
      </c>
      <c r="P32" s="1">
        <f>+K32/G32</f>
        <v>6.1877192982456144</v>
      </c>
      <c r="Q32" s="1"/>
      <c r="R32" s="1">
        <f>(P32+O32+Q32)/3</f>
        <v>2.395906432748538</v>
      </c>
      <c r="S32" s="1">
        <v>6.6666666666666666E-2</v>
      </c>
      <c r="T32" s="1">
        <f t="shared" si="0"/>
        <v>0.15972709551656919</v>
      </c>
    </row>
    <row r="33" spans="1:20" ht="15" customHeight="1">
      <c r="A33" t="s">
        <v>70</v>
      </c>
      <c r="B33" t="s">
        <v>71</v>
      </c>
      <c r="C33">
        <v>3</v>
      </c>
      <c r="D33" t="s">
        <v>79</v>
      </c>
      <c r="E33" s="2" t="s">
        <v>82</v>
      </c>
      <c r="F33">
        <v>76</v>
      </c>
      <c r="G33">
        <v>380</v>
      </c>
      <c r="H33" t="s">
        <v>74</v>
      </c>
      <c r="I33">
        <v>20</v>
      </c>
      <c r="J33">
        <v>76</v>
      </c>
      <c r="K33">
        <v>556</v>
      </c>
      <c r="M33">
        <f>+SUM(J33:K33)</f>
        <v>632</v>
      </c>
      <c r="N33" s="1">
        <f>+M33/I33</f>
        <v>31.6</v>
      </c>
      <c r="O33" s="1">
        <f>+J33/F33</f>
        <v>1</v>
      </c>
      <c r="P33" s="1">
        <f>+K33/G33</f>
        <v>1.4631578947368422</v>
      </c>
      <c r="Q33" s="1"/>
      <c r="R33" s="1">
        <f>(P33+O33+Q33)/3</f>
        <v>0.82105263157894737</v>
      </c>
      <c r="S33" s="1">
        <v>6.6666666666666666E-2</v>
      </c>
      <c r="T33" s="1">
        <f t="shared" si="0"/>
        <v>5.473684210526316E-2</v>
      </c>
    </row>
    <row r="34" spans="1:20" ht="15" customHeight="1">
      <c r="A34" t="s">
        <v>70</v>
      </c>
      <c r="B34" t="s">
        <v>71</v>
      </c>
      <c r="C34">
        <v>3</v>
      </c>
      <c r="D34" t="s">
        <v>79</v>
      </c>
      <c r="E34" s="2" t="s">
        <v>83</v>
      </c>
      <c r="G34">
        <v>20</v>
      </c>
      <c r="H34" t="s">
        <v>74</v>
      </c>
      <c r="I34">
        <v>20</v>
      </c>
      <c r="K34">
        <v>20</v>
      </c>
      <c r="M34">
        <f>+SUM(J34:K34)</f>
        <v>20</v>
      </c>
      <c r="N34" s="1">
        <f>+M34/I34</f>
        <v>1</v>
      </c>
      <c r="O34" s="1">
        <v>1</v>
      </c>
      <c r="P34" s="1">
        <f>+K34/G34</f>
        <v>1</v>
      </c>
      <c r="Q34" s="1"/>
      <c r="R34" s="1">
        <f>(P34+O34+Q34)/3</f>
        <v>0.66666666666666663</v>
      </c>
      <c r="S34" s="1">
        <v>6.6666666666666666E-2</v>
      </c>
      <c r="T34" s="1">
        <f t="shared" si="0"/>
        <v>4.4444444444444439E-2</v>
      </c>
    </row>
    <row r="35" spans="1:20" ht="15" customHeight="1">
      <c r="A35" t="s">
        <v>70</v>
      </c>
      <c r="B35" t="s">
        <v>71</v>
      </c>
      <c r="C35">
        <v>3</v>
      </c>
      <c r="D35" t="s">
        <v>79</v>
      </c>
      <c r="E35" s="2" t="s">
        <v>84</v>
      </c>
      <c r="G35">
        <v>1</v>
      </c>
      <c r="H35" t="s">
        <v>74</v>
      </c>
      <c r="I35" s="1">
        <v>1</v>
      </c>
      <c r="K35">
        <v>1</v>
      </c>
      <c r="M35">
        <f>+SUM(J35:K35)</f>
        <v>1</v>
      </c>
      <c r="N35" s="1">
        <f>+M35/I35</f>
        <v>1</v>
      </c>
      <c r="O35" s="1">
        <v>1</v>
      </c>
      <c r="P35" s="1">
        <f>+K35/G35</f>
        <v>1</v>
      </c>
      <c r="Q35" s="1"/>
      <c r="R35" s="1">
        <f>(P35+O35+Q35)/3</f>
        <v>0.66666666666666663</v>
      </c>
      <c r="S35" s="1">
        <v>6.6666666666666666E-2</v>
      </c>
      <c r="T35" s="1">
        <f t="shared" si="0"/>
        <v>4.4444444444444439E-2</v>
      </c>
    </row>
    <row r="36" spans="1:20" ht="15" customHeight="1">
      <c r="A36" t="s">
        <v>70</v>
      </c>
      <c r="B36" t="s">
        <v>71</v>
      </c>
      <c r="C36">
        <v>3</v>
      </c>
      <c r="D36" t="s">
        <v>79</v>
      </c>
      <c r="E36" s="2" t="s">
        <v>85</v>
      </c>
      <c r="G36">
        <v>20</v>
      </c>
      <c r="H36" t="s">
        <v>74</v>
      </c>
      <c r="I36">
        <v>20</v>
      </c>
      <c r="K36">
        <v>20</v>
      </c>
      <c r="M36">
        <f>+SUM(J36:K36)</f>
        <v>20</v>
      </c>
      <c r="N36" s="1">
        <f>+M36/I36</f>
        <v>1</v>
      </c>
      <c r="O36" s="1">
        <v>1</v>
      </c>
      <c r="P36" s="1">
        <f>+K36/G36</f>
        <v>1</v>
      </c>
      <c r="Q36" s="1"/>
      <c r="R36" s="1">
        <f>(P36+O36+Q36)/3</f>
        <v>0.66666666666666663</v>
      </c>
      <c r="S36" s="1">
        <v>6.6666666666666666E-2</v>
      </c>
      <c r="T36" s="1">
        <f t="shared" si="0"/>
        <v>4.4444444444444439E-2</v>
      </c>
    </row>
    <row r="37" spans="1:20" ht="15" customHeight="1">
      <c r="A37" t="s">
        <v>70</v>
      </c>
      <c r="B37" t="s">
        <v>71</v>
      </c>
      <c r="C37">
        <v>4</v>
      </c>
      <c r="D37" t="s">
        <v>86</v>
      </c>
      <c r="E37" s="2" t="s">
        <v>87</v>
      </c>
      <c r="F37">
        <v>20</v>
      </c>
      <c r="G37">
        <v>20</v>
      </c>
      <c r="H37" t="s">
        <v>74</v>
      </c>
      <c r="I37">
        <v>20</v>
      </c>
      <c r="J37">
        <v>20</v>
      </c>
      <c r="K37">
        <v>20</v>
      </c>
      <c r="M37">
        <f>+SUM(J37:K37)</f>
        <v>40</v>
      </c>
      <c r="N37" s="1">
        <f>+M37/I37</f>
        <v>2</v>
      </c>
      <c r="O37" s="1">
        <f>+J37/F37</f>
        <v>1</v>
      </c>
      <c r="P37" s="1">
        <f>+K37/G37</f>
        <v>1</v>
      </c>
      <c r="Q37" s="1"/>
      <c r="R37" s="1">
        <f>(P37+O37+Q37)/3</f>
        <v>0.66666666666666663</v>
      </c>
      <c r="S37" s="1">
        <v>6.6666666666666666E-2</v>
      </c>
      <c r="T37" s="1">
        <f t="shared" si="0"/>
        <v>4.4444444444444439E-2</v>
      </c>
    </row>
    <row r="38" spans="1:20" ht="15" customHeight="1">
      <c r="A38" t="s">
        <v>70</v>
      </c>
      <c r="B38" t="s">
        <v>71</v>
      </c>
      <c r="C38">
        <v>4</v>
      </c>
      <c r="D38" t="s">
        <v>86</v>
      </c>
      <c r="E38" s="2" t="s">
        <v>88</v>
      </c>
      <c r="G38" t="s">
        <v>74</v>
      </c>
      <c r="H38" t="s">
        <v>74</v>
      </c>
      <c r="I38">
        <v>0</v>
      </c>
      <c r="K38">
        <v>0</v>
      </c>
      <c r="M38">
        <f>+SUM(J38:K38)</f>
        <v>0</v>
      </c>
      <c r="N38" s="1">
        <v>1</v>
      </c>
      <c r="O38" s="1">
        <v>1</v>
      </c>
      <c r="P38" s="1">
        <v>1</v>
      </c>
      <c r="Q38" s="1"/>
      <c r="R38" s="1">
        <f>(P38+O38+Q38)/3</f>
        <v>0.66666666666666663</v>
      </c>
      <c r="S38" s="1">
        <v>6.6666666666666666E-2</v>
      </c>
      <c r="T38" s="1">
        <f t="shared" si="0"/>
        <v>4.4444444444444439E-2</v>
      </c>
    </row>
    <row r="39" spans="1:20" ht="15" customHeight="1">
      <c r="A39" t="s">
        <v>70</v>
      </c>
      <c r="B39" t="s">
        <v>71</v>
      </c>
      <c r="C39">
        <v>4</v>
      </c>
      <c r="D39" t="s">
        <v>86</v>
      </c>
      <c r="E39" s="2" t="s">
        <v>89</v>
      </c>
      <c r="F39">
        <v>1</v>
      </c>
      <c r="G39">
        <v>1</v>
      </c>
      <c r="H39" t="s">
        <v>74</v>
      </c>
      <c r="I39">
        <v>1</v>
      </c>
      <c r="J39">
        <v>1</v>
      </c>
      <c r="K39">
        <v>1</v>
      </c>
      <c r="M39">
        <f>+SUM(J39:K39)</f>
        <v>2</v>
      </c>
      <c r="N39" s="1">
        <f>+M39/I39</f>
        <v>2</v>
      </c>
      <c r="O39" s="1">
        <f>+J39/F39</f>
        <v>1</v>
      </c>
      <c r="P39" s="1">
        <f>+K39/G39</f>
        <v>1</v>
      </c>
      <c r="Q39" s="1"/>
      <c r="R39" s="1">
        <f>(P39+O39+Q39)/3</f>
        <v>0.66666666666666663</v>
      </c>
      <c r="S39" s="1">
        <v>6.6666666666666666E-2</v>
      </c>
      <c r="T39" s="1">
        <f t="shared" si="0"/>
        <v>4.4444444444444439E-2</v>
      </c>
    </row>
    <row r="40" spans="1:20" ht="15" customHeight="1">
      <c r="A40" t="s">
        <v>70</v>
      </c>
      <c r="B40" t="s">
        <v>71</v>
      </c>
      <c r="C40">
        <v>4</v>
      </c>
      <c r="D40" t="s">
        <v>86</v>
      </c>
      <c r="E40" s="2" t="s">
        <v>90</v>
      </c>
      <c r="F40">
        <v>0</v>
      </c>
      <c r="G40">
        <v>20</v>
      </c>
      <c r="H40" t="s">
        <v>74</v>
      </c>
      <c r="I40">
        <v>20</v>
      </c>
      <c r="J40">
        <v>0</v>
      </c>
      <c r="K40">
        <v>20</v>
      </c>
      <c r="M40">
        <f>+SUM(J40:K40)</f>
        <v>20</v>
      </c>
      <c r="N40" s="1">
        <f>+M40/I40</f>
        <v>1</v>
      </c>
      <c r="O40" s="1">
        <v>1</v>
      </c>
      <c r="P40" s="1">
        <f>+K40/G40</f>
        <v>1</v>
      </c>
      <c r="Q40" s="1"/>
      <c r="R40" s="1">
        <f>(P40+O40+Q40)/3</f>
        <v>0.66666666666666663</v>
      </c>
      <c r="S40" s="1">
        <v>6.6666666666666666E-2</v>
      </c>
      <c r="T40" s="1">
        <f t="shared" si="0"/>
        <v>4.4444444444444439E-2</v>
      </c>
    </row>
    <row r="41" spans="1:20" ht="15" customHeight="1">
      <c r="A41" t="s">
        <v>70</v>
      </c>
      <c r="B41" t="s">
        <v>71</v>
      </c>
      <c r="C41">
        <v>4</v>
      </c>
      <c r="D41" t="s">
        <v>86</v>
      </c>
      <c r="E41" s="2" t="s">
        <v>91</v>
      </c>
      <c r="G41">
        <v>4</v>
      </c>
      <c r="H41" t="s">
        <v>74</v>
      </c>
      <c r="I41">
        <v>4</v>
      </c>
      <c r="K41">
        <v>4</v>
      </c>
      <c r="M41">
        <f>+SUM(J41:K41)</f>
        <v>4</v>
      </c>
      <c r="N41" s="1">
        <f>+M41/I41</f>
        <v>1</v>
      </c>
      <c r="O41" s="1">
        <v>1</v>
      </c>
      <c r="P41" s="1">
        <f>+K41/G41</f>
        <v>1</v>
      </c>
      <c r="Q41" s="1"/>
      <c r="R41" s="1">
        <f>(P41+O41+Q41)/3</f>
        <v>0.66666666666666663</v>
      </c>
      <c r="S41" s="1">
        <v>6.6666666666666666E-2</v>
      </c>
      <c r="T41" s="1">
        <f t="shared" si="0"/>
        <v>4.4444444444444439E-2</v>
      </c>
    </row>
    <row r="42" spans="1:20">
      <c r="E42"/>
      <c r="N42" s="4">
        <f>AVERAGE(N27:N41)</f>
        <v>11.332925555555555</v>
      </c>
      <c r="R42" s="4">
        <f>AVERAGE(R27:R41)</f>
        <v>0.78880764132553582</v>
      </c>
      <c r="T42" s="4">
        <f>SUM(T27:T41)</f>
        <v>0.78880764132553571</v>
      </c>
    </row>
    <row r="43" spans="1:20">
      <c r="M43">
        <f>+M7*R7</f>
        <v>100</v>
      </c>
    </row>
    <row r="44" spans="1:20">
      <c r="M44">
        <v>67</v>
      </c>
    </row>
    <row r="45" spans="1:20" ht="15" customHeight="1"/>
    <row r="46" spans="1:20" ht="15" customHeight="1">
      <c r="E46"/>
    </row>
    <row r="47" spans="1:20" ht="15" customHeight="1">
      <c r="E47"/>
    </row>
    <row r="48" spans="1:20" ht="15" customHeight="1">
      <c r="E48"/>
    </row>
    <row r="49" spans="5:5" ht="15" customHeight="1">
      <c r="E49"/>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sheetData>
  <autoFilter ref="A2:T44" xr:uid="{AC2B475D-BF0F-4A13-9239-8E2227BFB6BA}"/>
  <mergeCells count="5">
    <mergeCell ref="F1:I1"/>
    <mergeCell ref="J1:M1"/>
    <mergeCell ref="N1:P1"/>
    <mergeCell ref="R1:T1"/>
    <mergeCell ref="A1:E1"/>
  </mergeCells>
  <phoneticPr fontId="5" type="noConversion"/>
  <dataValidations count="1">
    <dataValidation type="list" allowBlank="1" showInputMessage="1" showErrorMessage="1" sqref="D3:E7 A3:A7" xr:uid="{2592EC79-957A-4906-A967-320FAC34580E}">
      <formula1>#REF!</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8AD1-CBF0-4C07-A261-9F89A5F990A1}">
  <dimension ref="A1:D88"/>
  <sheetViews>
    <sheetView topLeftCell="B66" zoomScale="71" zoomScaleNormal="71" workbookViewId="0">
      <selection activeCell="B81" sqref="B81"/>
    </sheetView>
  </sheetViews>
  <sheetFormatPr defaultColWidth="11.42578125" defaultRowHeight="14.45"/>
  <cols>
    <col min="1" max="1" width="255.7109375" bestFit="1" customWidth="1"/>
    <col min="2" max="2" width="43.85546875" bestFit="1" customWidth="1"/>
    <col min="3" max="4" width="40" bestFit="1" customWidth="1"/>
  </cols>
  <sheetData>
    <row r="1" spans="1:3">
      <c r="A1" s="5" t="s">
        <v>5</v>
      </c>
      <c r="B1" t="s">
        <v>70</v>
      </c>
    </row>
    <row r="3" spans="1:3">
      <c r="A3" s="5" t="s">
        <v>92</v>
      </c>
      <c r="B3" t="s">
        <v>93</v>
      </c>
      <c r="C3" t="s">
        <v>94</v>
      </c>
    </row>
    <row r="4" spans="1:3">
      <c r="A4" s="6">
        <v>1</v>
      </c>
      <c r="B4" s="4">
        <v>0</v>
      </c>
      <c r="C4" s="4">
        <v>0</v>
      </c>
    </row>
    <row r="5" spans="1:3">
      <c r="A5" s="7" t="s">
        <v>73</v>
      </c>
      <c r="B5" s="4">
        <v>0</v>
      </c>
      <c r="C5" s="4">
        <v>0</v>
      </c>
    </row>
    <row r="6" spans="1:3">
      <c r="A6" s="7" t="s">
        <v>75</v>
      </c>
      <c r="B6" s="4">
        <v>0</v>
      </c>
      <c r="C6" s="4">
        <v>0</v>
      </c>
    </row>
    <row r="7" spans="1:3">
      <c r="A7" s="6">
        <v>2</v>
      </c>
      <c r="B7" s="4">
        <v>8.5454814814814817E-2</v>
      </c>
      <c r="C7" s="4">
        <v>0.6409111111111111</v>
      </c>
    </row>
    <row r="8" spans="1:3">
      <c r="A8" s="7" t="s">
        <v>77</v>
      </c>
      <c r="B8" s="4">
        <v>6.323259259259259E-2</v>
      </c>
      <c r="C8" s="4">
        <v>0.94848888888888894</v>
      </c>
    </row>
    <row r="9" spans="1:3">
      <c r="A9" s="7" t="s">
        <v>78</v>
      </c>
      <c r="B9" s="4">
        <v>2.222222222222222E-2</v>
      </c>
      <c r="C9" s="4">
        <v>0.33333333333333331</v>
      </c>
    </row>
    <row r="10" spans="1:3">
      <c r="A10" s="6">
        <v>3</v>
      </c>
      <c r="B10" s="4">
        <v>0.25890838206627681</v>
      </c>
      <c r="C10" s="4">
        <v>0.64727095516569222</v>
      </c>
    </row>
    <row r="11" spans="1:3">
      <c r="A11" s="7" t="s">
        <v>80</v>
      </c>
      <c r="B11" s="4">
        <v>2.222222222222222E-2</v>
      </c>
      <c r="C11" s="4">
        <v>0.33333333333333331</v>
      </c>
    </row>
    <row r="12" spans="1:3">
      <c r="A12" s="7" t="s">
        <v>81</v>
      </c>
      <c r="B12" s="4">
        <v>0.13750487329434699</v>
      </c>
      <c r="C12" s="4">
        <v>2.0625730994152049</v>
      </c>
    </row>
    <row r="13" spans="1:3">
      <c r="A13" s="7" t="s">
        <v>82</v>
      </c>
      <c r="B13" s="4">
        <v>3.2514619883040934E-2</v>
      </c>
      <c r="C13" s="4">
        <v>0.48771929824561405</v>
      </c>
    </row>
    <row r="14" spans="1:3">
      <c r="A14" s="7" t="s">
        <v>83</v>
      </c>
      <c r="B14" s="4">
        <v>2.222222222222222E-2</v>
      </c>
      <c r="C14" s="4">
        <v>0.33333333333333331</v>
      </c>
    </row>
    <row r="15" spans="1:3">
      <c r="A15" s="7" t="s">
        <v>84</v>
      </c>
      <c r="B15" s="4">
        <v>2.222222222222222E-2</v>
      </c>
      <c r="C15" s="4">
        <v>0.33333333333333331</v>
      </c>
    </row>
    <row r="16" spans="1:3">
      <c r="A16" s="7" t="s">
        <v>85</v>
      </c>
      <c r="B16" s="4">
        <v>2.222222222222222E-2</v>
      </c>
      <c r="C16" s="4">
        <v>0.33333333333333331</v>
      </c>
    </row>
    <row r="17" spans="1:3">
      <c r="A17" s="6">
        <v>4</v>
      </c>
      <c r="B17" s="4">
        <v>8.8888888888888878E-2</v>
      </c>
      <c r="C17" s="4">
        <v>0.26666666666666666</v>
      </c>
    </row>
    <row r="18" spans="1:3">
      <c r="A18" s="7" t="s">
        <v>87</v>
      </c>
      <c r="B18" s="4">
        <v>2.222222222222222E-2</v>
      </c>
      <c r="C18" s="4">
        <v>0.33333333333333331</v>
      </c>
    </row>
    <row r="19" spans="1:3">
      <c r="A19" s="7" t="s">
        <v>88</v>
      </c>
      <c r="B19" s="4">
        <v>0</v>
      </c>
      <c r="C19" s="4">
        <v>0</v>
      </c>
    </row>
    <row r="20" spans="1:3">
      <c r="A20" s="7" t="s">
        <v>89</v>
      </c>
      <c r="B20" s="4">
        <v>2.222222222222222E-2</v>
      </c>
      <c r="C20" s="4">
        <v>0.33333333333333331</v>
      </c>
    </row>
    <row r="21" spans="1:3">
      <c r="A21" s="7" t="s">
        <v>90</v>
      </c>
      <c r="B21" s="4">
        <v>2.222222222222222E-2</v>
      </c>
      <c r="C21" s="4">
        <v>0.33333333333333331</v>
      </c>
    </row>
    <row r="22" spans="1:3">
      <c r="A22" s="7" t="s">
        <v>91</v>
      </c>
      <c r="B22" s="4">
        <v>2.222222222222222E-2</v>
      </c>
      <c r="C22" s="4">
        <v>0.33333333333333331</v>
      </c>
    </row>
    <row r="23" spans="1:3">
      <c r="A23" s="6" t="s">
        <v>95</v>
      </c>
      <c r="B23" s="4">
        <v>0.43325208576998037</v>
      </c>
      <c r="C23" s="4">
        <v>0.43325208576998037</v>
      </c>
    </row>
    <row r="33" spans="1:4">
      <c r="A33" s="5" t="s">
        <v>5</v>
      </c>
      <c r="B33" t="s">
        <v>70</v>
      </c>
    </row>
    <row r="35" spans="1:4">
      <c r="A35" s="5" t="s">
        <v>92</v>
      </c>
      <c r="B35" t="s">
        <v>96</v>
      </c>
      <c r="C35" t="s">
        <v>97</v>
      </c>
      <c r="D35" t="s">
        <v>98</v>
      </c>
    </row>
    <row r="36" spans="1:4">
      <c r="A36" s="6">
        <v>1</v>
      </c>
      <c r="B36" s="8">
        <v>2000</v>
      </c>
      <c r="C36" s="8">
        <v>0</v>
      </c>
      <c r="D36" s="4">
        <v>0</v>
      </c>
    </row>
    <row r="37" spans="1:4">
      <c r="A37" s="7" t="s">
        <v>73</v>
      </c>
      <c r="B37" s="8">
        <v>0</v>
      </c>
      <c r="C37" s="8">
        <v>0</v>
      </c>
      <c r="D37" s="4">
        <v>0</v>
      </c>
    </row>
    <row r="38" spans="1:4">
      <c r="A38" s="7" t="s">
        <v>75</v>
      </c>
      <c r="B38" s="8">
        <v>2000</v>
      </c>
      <c r="C38" s="8">
        <v>0</v>
      </c>
      <c r="D38" s="4">
        <v>0</v>
      </c>
    </row>
    <row r="39" spans="1:4">
      <c r="A39" s="6">
        <v>2</v>
      </c>
      <c r="B39" s="8">
        <v>75020</v>
      </c>
      <c r="C39" s="8">
        <v>198430</v>
      </c>
      <c r="D39" s="4">
        <v>0.6409111111111111</v>
      </c>
    </row>
    <row r="40" spans="1:4">
      <c r="A40" s="7" t="s">
        <v>77</v>
      </c>
      <c r="B40" s="8">
        <v>75000</v>
      </c>
      <c r="C40" s="8">
        <v>198410</v>
      </c>
      <c r="D40" s="4">
        <v>0.94848888888888894</v>
      </c>
    </row>
    <row r="41" spans="1:4">
      <c r="A41" s="7" t="s">
        <v>78</v>
      </c>
      <c r="B41" s="8">
        <v>20</v>
      </c>
      <c r="C41" s="8">
        <v>20</v>
      </c>
      <c r="D41" s="4">
        <v>0.33333333333333331</v>
      </c>
    </row>
    <row r="42" spans="1:4">
      <c r="A42" s="6">
        <v>3</v>
      </c>
      <c r="B42" s="8">
        <v>1141</v>
      </c>
      <c r="C42" s="8">
        <v>4274</v>
      </c>
      <c r="D42" s="4">
        <v>0.64727095516569222</v>
      </c>
    </row>
    <row r="43" spans="1:4">
      <c r="A43" s="7" t="s">
        <v>80</v>
      </c>
      <c r="B43" s="8">
        <v>150</v>
      </c>
      <c r="C43" s="8">
        <v>150</v>
      </c>
      <c r="D43" s="4">
        <v>0.33333333333333331</v>
      </c>
    </row>
    <row r="44" spans="1:4">
      <c r="A44" s="7" t="s">
        <v>81</v>
      </c>
      <c r="B44" s="8">
        <v>570</v>
      </c>
      <c r="C44" s="8">
        <v>3527</v>
      </c>
      <c r="D44" s="4">
        <v>2.0625730994152049</v>
      </c>
    </row>
    <row r="45" spans="1:4">
      <c r="A45" s="7" t="s">
        <v>82</v>
      </c>
      <c r="B45" s="8">
        <v>380</v>
      </c>
      <c r="C45" s="8">
        <v>556</v>
      </c>
      <c r="D45" s="4">
        <v>0.48771929824561405</v>
      </c>
    </row>
    <row r="46" spans="1:4">
      <c r="A46" s="7" t="s">
        <v>83</v>
      </c>
      <c r="B46" s="8">
        <v>20</v>
      </c>
      <c r="C46" s="8">
        <v>20</v>
      </c>
      <c r="D46" s="4">
        <v>0.33333333333333331</v>
      </c>
    </row>
    <row r="47" spans="1:4">
      <c r="A47" s="7" t="s">
        <v>84</v>
      </c>
      <c r="B47" s="8">
        <v>1</v>
      </c>
      <c r="C47" s="8">
        <v>1</v>
      </c>
      <c r="D47" s="4">
        <v>0.33333333333333331</v>
      </c>
    </row>
    <row r="48" spans="1:4">
      <c r="A48" s="7" t="s">
        <v>85</v>
      </c>
      <c r="B48" s="8">
        <v>20</v>
      </c>
      <c r="C48" s="8">
        <v>20</v>
      </c>
      <c r="D48" s="4">
        <v>0.33333333333333331</v>
      </c>
    </row>
    <row r="49" spans="1:4">
      <c r="A49" s="6">
        <v>4</v>
      </c>
      <c r="B49" s="8">
        <v>45</v>
      </c>
      <c r="C49" s="8">
        <v>45</v>
      </c>
      <c r="D49" s="4">
        <v>0.26666666666666666</v>
      </c>
    </row>
    <row r="50" spans="1:4">
      <c r="A50" s="7" t="s">
        <v>87</v>
      </c>
      <c r="B50" s="8">
        <v>20</v>
      </c>
      <c r="C50" s="8">
        <v>20</v>
      </c>
      <c r="D50" s="4">
        <v>0.33333333333333331</v>
      </c>
    </row>
    <row r="51" spans="1:4">
      <c r="A51" s="7" t="s">
        <v>88</v>
      </c>
      <c r="B51" s="8">
        <v>0</v>
      </c>
      <c r="C51" s="8">
        <v>0</v>
      </c>
      <c r="D51" s="4">
        <v>0</v>
      </c>
    </row>
    <row r="52" spans="1:4">
      <c r="A52" s="7" t="s">
        <v>89</v>
      </c>
      <c r="B52" s="8">
        <v>1</v>
      </c>
      <c r="C52" s="8">
        <v>1</v>
      </c>
      <c r="D52" s="4">
        <v>0.33333333333333331</v>
      </c>
    </row>
    <row r="53" spans="1:4">
      <c r="A53" s="7" t="s">
        <v>90</v>
      </c>
      <c r="B53" s="8">
        <v>20</v>
      </c>
      <c r="C53" s="8">
        <v>20</v>
      </c>
      <c r="D53" s="4">
        <v>0.33333333333333331</v>
      </c>
    </row>
    <row r="54" spans="1:4">
      <c r="A54" s="7" t="s">
        <v>91</v>
      </c>
      <c r="B54" s="8">
        <v>4</v>
      </c>
      <c r="C54" s="8">
        <v>4</v>
      </c>
      <c r="D54" s="4">
        <v>0.33333333333333331</v>
      </c>
    </row>
    <row r="55" spans="1:4">
      <c r="A55" s="6" t="s">
        <v>95</v>
      </c>
      <c r="B55" s="8">
        <v>78206</v>
      </c>
      <c r="C55" s="8">
        <v>202749</v>
      </c>
      <c r="D55" s="4">
        <v>0.43325208576998037</v>
      </c>
    </row>
    <row r="59" spans="1:4">
      <c r="A59" s="5" t="s">
        <v>5</v>
      </c>
      <c r="B59" t="s">
        <v>70</v>
      </c>
    </row>
    <row r="61" spans="1:4">
      <c r="A61" s="5" t="s">
        <v>92</v>
      </c>
      <c r="B61" t="s">
        <v>98</v>
      </c>
    </row>
    <row r="62" spans="1:4">
      <c r="A62" s="6">
        <v>1</v>
      </c>
      <c r="B62" s="4">
        <v>0</v>
      </c>
    </row>
    <row r="63" spans="1:4">
      <c r="A63" s="7" t="s">
        <v>73</v>
      </c>
      <c r="B63" s="4">
        <v>0</v>
      </c>
    </row>
    <row r="64" spans="1:4">
      <c r="A64" s="7" t="s">
        <v>75</v>
      </c>
      <c r="B64" s="4">
        <v>0</v>
      </c>
    </row>
    <row r="65" spans="1:2">
      <c r="A65" s="6">
        <v>2</v>
      </c>
      <c r="B65" s="4">
        <v>0.6409111111111111</v>
      </c>
    </row>
    <row r="66" spans="1:2">
      <c r="A66" s="7" t="s">
        <v>77</v>
      </c>
      <c r="B66" s="4">
        <v>0.94848888888888894</v>
      </c>
    </row>
    <row r="67" spans="1:2">
      <c r="A67" s="7" t="s">
        <v>78</v>
      </c>
      <c r="B67" s="4">
        <v>0.33333333333333331</v>
      </c>
    </row>
    <row r="68" spans="1:2">
      <c r="A68" s="6">
        <v>3</v>
      </c>
      <c r="B68" s="4">
        <v>0.64727095516569222</v>
      </c>
    </row>
    <row r="69" spans="1:2">
      <c r="A69" s="7" t="s">
        <v>80</v>
      </c>
      <c r="B69" s="4">
        <v>0.33333333333333331</v>
      </c>
    </row>
    <row r="70" spans="1:2">
      <c r="A70" s="7" t="s">
        <v>81</v>
      </c>
      <c r="B70" s="4">
        <v>2.0625730994152049</v>
      </c>
    </row>
    <row r="71" spans="1:2">
      <c r="A71" s="7" t="s">
        <v>82</v>
      </c>
      <c r="B71" s="4">
        <v>0.48771929824561405</v>
      </c>
    </row>
    <row r="72" spans="1:2">
      <c r="A72" s="7" t="s">
        <v>83</v>
      </c>
      <c r="B72" s="4">
        <v>0.33333333333333331</v>
      </c>
    </row>
    <row r="73" spans="1:2">
      <c r="A73" s="7" t="s">
        <v>84</v>
      </c>
      <c r="B73" s="4">
        <v>0.33333333333333331</v>
      </c>
    </row>
    <row r="74" spans="1:2">
      <c r="A74" s="7" t="s">
        <v>85</v>
      </c>
      <c r="B74" s="4">
        <v>0.33333333333333331</v>
      </c>
    </row>
    <row r="75" spans="1:2">
      <c r="A75" s="6">
        <v>4</v>
      </c>
      <c r="B75" s="4">
        <v>0.26666666666666666</v>
      </c>
    </row>
    <row r="76" spans="1:2">
      <c r="A76" s="7" t="s">
        <v>87</v>
      </c>
      <c r="B76" s="4">
        <v>0.33333333333333331</v>
      </c>
    </row>
    <row r="77" spans="1:2">
      <c r="A77" s="7" t="s">
        <v>88</v>
      </c>
      <c r="B77" s="4">
        <v>0</v>
      </c>
    </row>
    <row r="78" spans="1:2">
      <c r="A78" s="7" t="s">
        <v>89</v>
      </c>
      <c r="B78" s="4">
        <v>0.33333333333333331</v>
      </c>
    </row>
    <row r="79" spans="1:2">
      <c r="A79" s="7" t="s">
        <v>90</v>
      </c>
      <c r="B79" s="4">
        <v>0.33333333333333331</v>
      </c>
    </row>
    <row r="80" spans="1:2">
      <c r="A80" s="7" t="s">
        <v>91</v>
      </c>
      <c r="B80" s="4">
        <v>0.33333333333333331</v>
      </c>
    </row>
    <row r="81" spans="1:2">
      <c r="A81" s="6" t="s">
        <v>95</v>
      </c>
      <c r="B81" s="4">
        <v>0.43325208576998037</v>
      </c>
    </row>
    <row r="88" spans="1:2">
      <c r="A88">
        <v>25</v>
      </c>
    </row>
  </sheetData>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3BF23-4CB0-46B1-846B-982EB54AE82D}">
  <dimension ref="A1:D71"/>
  <sheetViews>
    <sheetView zoomScale="50" zoomScaleNormal="50" workbookViewId="0">
      <selection activeCell="A49" sqref="A49"/>
    </sheetView>
  </sheetViews>
  <sheetFormatPr defaultColWidth="11.42578125" defaultRowHeight="14.45"/>
  <cols>
    <col min="1" max="1" width="255.7109375" bestFit="1" customWidth="1"/>
    <col min="2" max="2" width="60.28515625" bestFit="1" customWidth="1"/>
    <col min="3" max="3" width="17.7109375" bestFit="1" customWidth="1"/>
    <col min="4" max="4" width="30.42578125" bestFit="1" customWidth="1"/>
  </cols>
  <sheetData>
    <row r="1" spans="1:3">
      <c r="A1" s="5" t="s">
        <v>5</v>
      </c>
      <c r="B1" t="s">
        <v>60</v>
      </c>
    </row>
    <row r="3" spans="1:3">
      <c r="A3" s="5" t="s">
        <v>92</v>
      </c>
      <c r="B3" t="s">
        <v>93</v>
      </c>
      <c r="C3" t="s">
        <v>94</v>
      </c>
    </row>
    <row r="4" spans="1:3">
      <c r="A4" s="6">
        <v>1</v>
      </c>
      <c r="B4" s="4">
        <v>0.20462962962962963</v>
      </c>
      <c r="C4" s="4">
        <v>0.51157407407407407</v>
      </c>
    </row>
    <row r="5" spans="1:3">
      <c r="A5" s="7" t="s">
        <v>63</v>
      </c>
      <c r="B5" s="4">
        <v>9.6296296296296297E-2</v>
      </c>
      <c r="C5" s="4">
        <v>0.48148148148148145</v>
      </c>
    </row>
    <row r="6" spans="1:3">
      <c r="A6" s="7" t="s">
        <v>64</v>
      </c>
      <c r="B6" s="4">
        <v>0.10833333333333334</v>
      </c>
      <c r="C6" s="4">
        <v>0.54166666666666663</v>
      </c>
    </row>
    <row r="7" spans="1:3">
      <c r="A7" s="6">
        <v>2</v>
      </c>
      <c r="B7" s="4">
        <v>0.21666666666666667</v>
      </c>
      <c r="C7" s="4">
        <v>0.54166666666666663</v>
      </c>
    </row>
    <row r="8" spans="1:3">
      <c r="A8" s="7" t="s">
        <v>66</v>
      </c>
      <c r="B8" s="4">
        <v>0.10833333333333334</v>
      </c>
      <c r="C8" s="4">
        <v>0.54166666666666663</v>
      </c>
    </row>
    <row r="9" spans="1:3">
      <c r="A9" s="7" t="s">
        <v>67</v>
      </c>
      <c r="B9" s="4">
        <v>0.10833333333333334</v>
      </c>
      <c r="C9" s="4">
        <v>0.54166666666666663</v>
      </c>
    </row>
    <row r="10" spans="1:3">
      <c r="A10" s="6">
        <v>3</v>
      </c>
      <c r="B10" s="4">
        <v>9.1666666666666674E-2</v>
      </c>
      <c r="C10" s="4">
        <v>0.45833333333333331</v>
      </c>
    </row>
    <row r="11" spans="1:3">
      <c r="A11" s="7" t="s">
        <v>69</v>
      </c>
      <c r="B11" s="4">
        <v>9.1666666666666674E-2</v>
      </c>
      <c r="C11" s="4">
        <v>0.45833333333333331</v>
      </c>
    </row>
    <row r="12" spans="1:3">
      <c r="A12" s="6" t="s">
        <v>95</v>
      </c>
      <c r="B12" s="4">
        <v>0.51296296296296306</v>
      </c>
      <c r="C12" s="4">
        <v>0.51296296296296295</v>
      </c>
    </row>
    <row r="23" spans="1:4">
      <c r="A23" s="5" t="s">
        <v>5</v>
      </c>
      <c r="B23" t="s">
        <v>60</v>
      </c>
    </row>
    <row r="25" spans="1:4">
      <c r="A25" s="5" t="s">
        <v>92</v>
      </c>
      <c r="B25" t="s">
        <v>96</v>
      </c>
      <c r="C25" t="s">
        <v>97</v>
      </c>
      <c r="D25" t="s">
        <v>98</v>
      </c>
    </row>
    <row r="26" spans="1:4">
      <c r="A26" s="6">
        <v>1</v>
      </c>
      <c r="B26" s="8">
        <v>120</v>
      </c>
      <c r="C26" s="8">
        <v>65</v>
      </c>
      <c r="D26" s="4">
        <v>0.51157407407407407</v>
      </c>
    </row>
    <row r="27" spans="1:4">
      <c r="A27" s="7" t="s">
        <v>63</v>
      </c>
      <c r="B27" s="8">
        <v>20</v>
      </c>
      <c r="C27" s="8">
        <v>10</v>
      </c>
      <c r="D27" s="4">
        <v>0.48148148148148145</v>
      </c>
    </row>
    <row r="28" spans="1:4">
      <c r="A28" s="7" t="s">
        <v>64</v>
      </c>
      <c r="B28" s="8">
        <v>100</v>
      </c>
      <c r="C28" s="8">
        <v>55</v>
      </c>
      <c r="D28" s="4">
        <v>0.54166666666666663</v>
      </c>
    </row>
    <row r="29" spans="1:4">
      <c r="A29" s="6">
        <v>2</v>
      </c>
      <c r="B29" s="8">
        <v>200</v>
      </c>
      <c r="C29" s="8">
        <v>110</v>
      </c>
      <c r="D29" s="4">
        <v>0.54166666666666663</v>
      </c>
    </row>
    <row r="30" spans="1:4">
      <c r="A30" s="7" t="s">
        <v>66</v>
      </c>
      <c r="B30" s="8">
        <v>100</v>
      </c>
      <c r="C30" s="8">
        <v>55</v>
      </c>
      <c r="D30" s="4">
        <v>0.54166666666666663</v>
      </c>
    </row>
    <row r="31" spans="1:4">
      <c r="A31" s="7" t="s">
        <v>67</v>
      </c>
      <c r="B31" s="8">
        <v>100</v>
      </c>
      <c r="C31" s="8">
        <v>55</v>
      </c>
      <c r="D31" s="4">
        <v>0.54166666666666663</v>
      </c>
    </row>
    <row r="32" spans="1:4">
      <c r="A32" s="6">
        <v>3</v>
      </c>
      <c r="B32" s="8">
        <v>100</v>
      </c>
      <c r="C32" s="8">
        <v>45</v>
      </c>
      <c r="D32" s="4">
        <v>0.45833333333333331</v>
      </c>
    </row>
    <row r="33" spans="1:4">
      <c r="A33" s="7" t="s">
        <v>69</v>
      </c>
      <c r="B33" s="8">
        <v>100</v>
      </c>
      <c r="C33" s="8">
        <v>45</v>
      </c>
      <c r="D33" s="4">
        <v>0.45833333333333331</v>
      </c>
    </row>
    <row r="34" spans="1:4">
      <c r="A34" s="6" t="s">
        <v>95</v>
      </c>
      <c r="B34" s="8">
        <v>420</v>
      </c>
      <c r="C34" s="8">
        <v>220</v>
      </c>
      <c r="D34" s="4">
        <v>0.51296296296296295</v>
      </c>
    </row>
    <row r="70" spans="1:1">
      <c r="A70">
        <f>10/20</f>
        <v>0.5</v>
      </c>
    </row>
    <row r="71" spans="1:1">
      <c r="A71">
        <v>10</v>
      </c>
    </row>
  </sheetData>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A58D5-D068-4650-9199-849D4AC1714F}">
  <dimension ref="A1:D42"/>
  <sheetViews>
    <sheetView topLeftCell="A58" zoomScale="80" zoomScaleNormal="80" workbookViewId="0">
      <selection activeCell="A72" sqref="A72"/>
    </sheetView>
  </sheetViews>
  <sheetFormatPr defaultColWidth="11.42578125" defaultRowHeight="14.45"/>
  <cols>
    <col min="1" max="1" width="255.7109375" bestFit="1" customWidth="1"/>
    <col min="2" max="2" width="47" bestFit="1" customWidth="1"/>
    <col min="3" max="3" width="17.7109375" bestFit="1" customWidth="1"/>
    <col min="4" max="4" width="30.42578125" bestFit="1" customWidth="1"/>
  </cols>
  <sheetData>
    <row r="1" spans="1:3">
      <c r="A1" s="5" t="s">
        <v>5</v>
      </c>
      <c r="B1" t="s">
        <v>46</v>
      </c>
    </row>
    <row r="3" spans="1:3">
      <c r="A3" s="5" t="s">
        <v>92</v>
      </c>
      <c r="B3" t="s">
        <v>93</v>
      </c>
      <c r="C3" t="s">
        <v>94</v>
      </c>
    </row>
    <row r="4" spans="1:3">
      <c r="A4" s="6">
        <v>1</v>
      </c>
      <c r="B4" s="4">
        <v>0.24074074074074073</v>
      </c>
      <c r="C4" s="4">
        <v>0.72222222222222232</v>
      </c>
    </row>
    <row r="5" spans="1:3">
      <c r="A5" s="7" t="s">
        <v>49</v>
      </c>
      <c r="B5" s="4">
        <v>6.4814814814814811E-2</v>
      </c>
      <c r="C5" s="4">
        <v>0.58333333333333337</v>
      </c>
    </row>
    <row r="6" spans="1:3">
      <c r="A6" s="7" t="s">
        <v>50</v>
      </c>
      <c r="B6" s="4">
        <v>6.4814814814814811E-2</v>
      </c>
      <c r="C6" s="4">
        <v>0.58333333333333337</v>
      </c>
    </row>
    <row r="7" spans="1:3">
      <c r="A7" s="7" t="s">
        <v>51</v>
      </c>
      <c r="B7" s="4">
        <v>0.1111111111111111</v>
      </c>
      <c r="C7" s="4">
        <v>1</v>
      </c>
    </row>
    <row r="8" spans="1:3">
      <c r="A8" s="6">
        <v>2</v>
      </c>
      <c r="B8" s="4">
        <v>0.1111111111111111</v>
      </c>
      <c r="C8" s="4">
        <v>0.33333333333333331</v>
      </c>
    </row>
    <row r="9" spans="1:3">
      <c r="A9" s="7" t="s">
        <v>53</v>
      </c>
      <c r="B9" s="4">
        <v>3.7037037037037035E-2</v>
      </c>
      <c r="C9" s="4">
        <v>0.33333333333333331</v>
      </c>
    </row>
    <row r="10" spans="1:3">
      <c r="A10" s="7" t="s">
        <v>54</v>
      </c>
      <c r="B10" s="4">
        <v>3.7037037037037035E-2</v>
      </c>
      <c r="C10" s="4">
        <v>0.33333333333333331</v>
      </c>
    </row>
    <row r="11" spans="1:3">
      <c r="A11" s="7" t="s">
        <v>55</v>
      </c>
      <c r="B11" s="4">
        <v>3.7037037037037035E-2</v>
      </c>
      <c r="C11" s="4">
        <v>0.33333333333333331</v>
      </c>
    </row>
    <row r="12" spans="1:3">
      <c r="A12" s="6">
        <v>3</v>
      </c>
      <c r="B12" s="4">
        <v>0.1111111111111111</v>
      </c>
      <c r="C12" s="4">
        <v>0.33333333333333331</v>
      </c>
    </row>
    <row r="13" spans="1:3">
      <c r="A13" s="7" t="s">
        <v>57</v>
      </c>
      <c r="B13" s="4">
        <v>3.7037037037037035E-2</v>
      </c>
      <c r="C13" s="4">
        <v>0.33333333333333331</v>
      </c>
    </row>
    <row r="14" spans="1:3">
      <c r="A14" s="7" t="s">
        <v>58</v>
      </c>
      <c r="B14" s="4">
        <v>3.7037037037037035E-2</v>
      </c>
      <c r="C14" s="4">
        <v>0.33333333333333331</v>
      </c>
    </row>
    <row r="15" spans="1:3">
      <c r="A15" s="7" t="s">
        <v>59</v>
      </c>
      <c r="B15" s="4">
        <v>3.7037037037037035E-2</v>
      </c>
      <c r="C15" s="4">
        <v>0.33333333333333331</v>
      </c>
    </row>
    <row r="16" spans="1:3">
      <c r="A16" s="6" t="s">
        <v>95</v>
      </c>
      <c r="B16" s="4">
        <v>0.46296296296296297</v>
      </c>
      <c r="C16" s="4">
        <v>0.46296296296296308</v>
      </c>
    </row>
    <row r="23" spans="1:4">
      <c r="A23" s="5" t="s">
        <v>5</v>
      </c>
      <c r="B23" t="s">
        <v>46</v>
      </c>
    </row>
    <row r="25" spans="1:4">
      <c r="A25" s="5" t="s">
        <v>92</v>
      </c>
      <c r="B25" t="s">
        <v>96</v>
      </c>
      <c r="C25" t="s">
        <v>97</v>
      </c>
      <c r="D25" t="s">
        <v>98</v>
      </c>
    </row>
    <row r="26" spans="1:4">
      <c r="A26" s="6">
        <v>1</v>
      </c>
      <c r="B26" s="8">
        <v>201</v>
      </c>
      <c r="C26" s="8">
        <v>176.5</v>
      </c>
      <c r="D26" s="4">
        <v>0.72222222222222232</v>
      </c>
    </row>
    <row r="27" spans="1:4">
      <c r="A27" s="7" t="s">
        <v>49</v>
      </c>
      <c r="B27" s="8">
        <v>100</v>
      </c>
      <c r="C27" s="8">
        <v>87.5</v>
      </c>
      <c r="D27" s="4">
        <v>0.58333333333333337</v>
      </c>
    </row>
    <row r="28" spans="1:4">
      <c r="A28" s="7" t="s">
        <v>50</v>
      </c>
      <c r="B28" s="8">
        <v>100</v>
      </c>
      <c r="C28" s="8">
        <v>87.5</v>
      </c>
      <c r="D28" s="4">
        <v>0.58333333333333337</v>
      </c>
    </row>
    <row r="29" spans="1:4">
      <c r="A29" s="7" t="s">
        <v>51</v>
      </c>
      <c r="B29" s="8">
        <v>1</v>
      </c>
      <c r="C29" s="8">
        <v>1.5</v>
      </c>
      <c r="D29" s="4">
        <v>1</v>
      </c>
    </row>
    <row r="30" spans="1:4">
      <c r="A30" s="6">
        <v>2</v>
      </c>
      <c r="B30" s="8">
        <v>9</v>
      </c>
      <c r="C30" s="8">
        <v>3</v>
      </c>
      <c r="D30" s="4">
        <v>0.33333333333333331</v>
      </c>
    </row>
    <row r="31" spans="1:4">
      <c r="A31" s="7" t="s">
        <v>53</v>
      </c>
      <c r="B31" s="8">
        <v>3</v>
      </c>
      <c r="C31" s="8">
        <v>1</v>
      </c>
      <c r="D31" s="4">
        <v>0.33333333333333331</v>
      </c>
    </row>
    <row r="32" spans="1:4">
      <c r="A32" s="7" t="s">
        <v>54</v>
      </c>
      <c r="B32" s="8">
        <v>3</v>
      </c>
      <c r="C32" s="8">
        <v>1</v>
      </c>
      <c r="D32" s="4">
        <v>0.33333333333333331</v>
      </c>
    </row>
    <row r="33" spans="1:4">
      <c r="A33" s="7" t="s">
        <v>55</v>
      </c>
      <c r="B33" s="8">
        <v>3</v>
      </c>
      <c r="C33" s="8">
        <v>1</v>
      </c>
      <c r="D33" s="4">
        <v>0.33333333333333331</v>
      </c>
    </row>
    <row r="34" spans="1:4">
      <c r="A34" s="6">
        <v>3</v>
      </c>
      <c r="B34" s="8">
        <v>9</v>
      </c>
      <c r="C34" s="8">
        <v>3</v>
      </c>
      <c r="D34" s="4">
        <v>0.33333333333333331</v>
      </c>
    </row>
    <row r="35" spans="1:4">
      <c r="A35" s="7" t="s">
        <v>57</v>
      </c>
      <c r="B35" s="8">
        <v>3</v>
      </c>
      <c r="C35" s="8">
        <v>1</v>
      </c>
      <c r="D35" s="4">
        <v>0.33333333333333331</v>
      </c>
    </row>
    <row r="36" spans="1:4">
      <c r="A36" s="7" t="s">
        <v>58</v>
      </c>
      <c r="B36" s="8">
        <v>3</v>
      </c>
      <c r="C36" s="8">
        <v>1</v>
      </c>
      <c r="D36" s="4">
        <v>0.33333333333333331</v>
      </c>
    </row>
    <row r="37" spans="1:4">
      <c r="A37" s="7" t="s">
        <v>59</v>
      </c>
      <c r="B37" s="8">
        <v>3</v>
      </c>
      <c r="C37" s="8">
        <v>1</v>
      </c>
      <c r="D37" s="4">
        <v>0.33333333333333331</v>
      </c>
    </row>
    <row r="38" spans="1:4">
      <c r="A38" s="6" t="s">
        <v>95</v>
      </c>
      <c r="B38" s="8">
        <v>219</v>
      </c>
      <c r="C38" s="8">
        <v>182.5</v>
      </c>
      <c r="D38" s="4">
        <v>0.46296296296296308</v>
      </c>
    </row>
    <row r="42" spans="1:4">
      <c r="A42">
        <v>87</v>
      </c>
    </row>
  </sheetData>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F7597-04D4-4536-8AF7-509E4A1693FA}">
  <dimension ref="A1:C66"/>
  <sheetViews>
    <sheetView topLeftCell="A20" zoomScale="40" zoomScaleNormal="40" workbookViewId="0">
      <selection activeCell="B32" sqref="B32"/>
    </sheetView>
  </sheetViews>
  <sheetFormatPr defaultColWidth="11.42578125" defaultRowHeight="14.45"/>
  <cols>
    <col min="1" max="1" width="216" bestFit="1" customWidth="1"/>
    <col min="2" max="2" width="67.140625" bestFit="1" customWidth="1"/>
    <col min="3" max="3" width="42.28515625" bestFit="1" customWidth="1"/>
    <col min="4" max="5" width="50.28515625" bestFit="1" customWidth="1"/>
    <col min="6" max="6" width="17.28515625" bestFit="1" customWidth="1"/>
    <col min="7" max="7" width="9.140625" bestFit="1" customWidth="1"/>
    <col min="8" max="8" width="16.28515625" bestFit="1" customWidth="1"/>
  </cols>
  <sheetData>
    <row r="1" spans="1:3">
      <c r="A1" s="5" t="s">
        <v>5</v>
      </c>
      <c r="B1" t="s">
        <v>38</v>
      </c>
    </row>
    <row r="3" spans="1:3">
      <c r="A3" s="5" t="s">
        <v>92</v>
      </c>
      <c r="B3" t="s">
        <v>93</v>
      </c>
      <c r="C3" t="s">
        <v>94</v>
      </c>
    </row>
    <row r="4" spans="1:3">
      <c r="A4" s="6">
        <v>1</v>
      </c>
      <c r="B4" s="4">
        <v>0.31944444444444442</v>
      </c>
      <c r="C4" s="4">
        <v>0.63888888888888884</v>
      </c>
    </row>
    <row r="5" spans="1:3">
      <c r="A5" s="7" t="s">
        <v>41</v>
      </c>
      <c r="B5" s="4">
        <v>0.15277777777777779</v>
      </c>
      <c r="C5" s="4">
        <v>0.61111111111111116</v>
      </c>
    </row>
    <row r="6" spans="1:3">
      <c r="A6" s="7" t="s">
        <v>42</v>
      </c>
      <c r="B6" s="4">
        <v>0.16666666666666666</v>
      </c>
      <c r="C6" s="4">
        <v>0.66666666666666663</v>
      </c>
    </row>
    <row r="7" spans="1:3">
      <c r="A7" s="6">
        <v>2</v>
      </c>
      <c r="B7" s="4">
        <v>0.28125</v>
      </c>
      <c r="C7" s="4">
        <v>0.5625</v>
      </c>
    </row>
    <row r="8" spans="1:3">
      <c r="A8" s="7" t="s">
        <v>44</v>
      </c>
      <c r="B8" s="4">
        <v>0.16666666666666666</v>
      </c>
      <c r="C8" s="4">
        <v>0.66666666666666663</v>
      </c>
    </row>
    <row r="9" spans="1:3">
      <c r="A9" s="7" t="s">
        <v>45</v>
      </c>
      <c r="B9" s="4">
        <v>0.11458333333333333</v>
      </c>
      <c r="C9" s="4">
        <v>0.45833333333333331</v>
      </c>
    </row>
    <row r="10" spans="1:3">
      <c r="A10" s="6" t="s">
        <v>95</v>
      </c>
      <c r="B10" s="4">
        <v>0.60069444444444442</v>
      </c>
      <c r="C10" s="4">
        <v>0.60069444444444442</v>
      </c>
    </row>
    <row r="23" spans="1:2">
      <c r="A23" s="5" t="s">
        <v>5</v>
      </c>
      <c r="B23" t="s">
        <v>38</v>
      </c>
    </row>
    <row r="25" spans="1:2">
      <c r="A25" s="5" t="s">
        <v>92</v>
      </c>
      <c r="B25" t="s">
        <v>99</v>
      </c>
    </row>
    <row r="26" spans="1:2">
      <c r="A26" s="6">
        <v>1</v>
      </c>
      <c r="B26" s="4">
        <v>1.3666666666666667</v>
      </c>
    </row>
    <row r="27" spans="1:2">
      <c r="A27" s="7" t="s">
        <v>41</v>
      </c>
      <c r="B27" s="4">
        <v>0.7</v>
      </c>
    </row>
    <row r="28" spans="1:2">
      <c r="A28" s="7" t="s">
        <v>42</v>
      </c>
      <c r="B28" s="4">
        <v>0.66666666666666663</v>
      </c>
    </row>
    <row r="29" spans="1:2">
      <c r="A29" s="6">
        <v>2</v>
      </c>
      <c r="B29" s="4">
        <v>1.05</v>
      </c>
    </row>
    <row r="30" spans="1:2">
      <c r="A30" s="7" t="s">
        <v>44</v>
      </c>
      <c r="B30" s="4">
        <v>0.65</v>
      </c>
    </row>
    <row r="31" spans="1:2">
      <c r="A31" s="7" t="s">
        <v>45</v>
      </c>
      <c r="B31" s="4">
        <v>0.4</v>
      </c>
    </row>
    <row r="32" spans="1:2">
      <c r="A32" s="6" t="s">
        <v>95</v>
      </c>
      <c r="B32" s="4">
        <v>2.4166666666666665</v>
      </c>
    </row>
    <row r="65" spans="1:1">
      <c r="A65">
        <f>4/9</f>
        <v>0.44444444444444442</v>
      </c>
    </row>
    <row r="66" spans="1:1">
      <c r="A66">
        <f>62/100</f>
        <v>0.62</v>
      </c>
    </row>
  </sheetData>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9B4D-15BF-43EA-BCEF-AD8A20921D40}">
  <dimension ref="A1:C66"/>
  <sheetViews>
    <sheetView topLeftCell="A21" zoomScale="80" zoomScaleNormal="80" workbookViewId="0">
      <selection activeCell="A35" sqref="A35"/>
    </sheetView>
  </sheetViews>
  <sheetFormatPr defaultColWidth="11.42578125" defaultRowHeight="14.45"/>
  <cols>
    <col min="1" max="1" width="198.85546875" bestFit="1" customWidth="1"/>
    <col min="2" max="2" width="37.42578125" bestFit="1" customWidth="1"/>
    <col min="3" max="3" width="40.85546875" bestFit="1" customWidth="1"/>
    <col min="4" max="4" width="31.140625" bestFit="1" customWidth="1"/>
  </cols>
  <sheetData>
    <row r="1" spans="1:3">
      <c r="A1" s="5" t="s">
        <v>5</v>
      </c>
      <c r="B1" t="s">
        <v>100</v>
      </c>
    </row>
    <row r="3" spans="1:3">
      <c r="A3" s="5" t="s">
        <v>92</v>
      </c>
      <c r="B3" t="s">
        <v>93</v>
      </c>
      <c r="C3" t="s">
        <v>94</v>
      </c>
    </row>
    <row r="4" spans="1:3">
      <c r="A4" s="6">
        <v>1</v>
      </c>
      <c r="B4" s="4">
        <v>0.11111111111111112</v>
      </c>
      <c r="C4" s="4">
        <v>0.66666666666666663</v>
      </c>
    </row>
    <row r="5" spans="1:3">
      <c r="A5" s="7" t="s">
        <v>28</v>
      </c>
      <c r="B5" s="4">
        <v>0.11111111111111112</v>
      </c>
      <c r="C5" s="4">
        <v>0.66666666666666663</v>
      </c>
    </row>
    <row r="6" spans="1:3">
      <c r="A6" s="6">
        <v>2</v>
      </c>
      <c r="B6" s="4">
        <v>0.11111111111111112</v>
      </c>
      <c r="C6" s="4">
        <v>0.66666666666666663</v>
      </c>
    </row>
    <row r="7" spans="1:3">
      <c r="A7" s="7" t="s">
        <v>30</v>
      </c>
      <c r="B7" s="4">
        <v>0.11111111111111112</v>
      </c>
      <c r="C7" s="4">
        <v>0.66666666666666663</v>
      </c>
    </row>
    <row r="8" spans="1:3">
      <c r="A8" s="6">
        <v>3</v>
      </c>
      <c r="B8" s="4">
        <v>0.12236111111111114</v>
      </c>
      <c r="C8" s="4">
        <v>0.73416666666666675</v>
      </c>
    </row>
    <row r="9" spans="1:3">
      <c r="A9" s="7" t="s">
        <v>32</v>
      </c>
      <c r="B9" s="4">
        <v>0.12236111111111114</v>
      </c>
      <c r="C9" s="4">
        <v>0.73416666666666675</v>
      </c>
    </row>
    <row r="10" spans="1:3">
      <c r="A10" s="6">
        <v>4</v>
      </c>
      <c r="B10" s="4">
        <v>9.7222222222222238E-2</v>
      </c>
      <c r="C10" s="4">
        <v>0.58333333333333337</v>
      </c>
    </row>
    <row r="11" spans="1:3">
      <c r="A11" s="7" t="s">
        <v>34</v>
      </c>
      <c r="B11" s="4">
        <v>9.7222222222222238E-2</v>
      </c>
      <c r="C11" s="4">
        <v>0.58333333333333337</v>
      </c>
    </row>
    <row r="12" spans="1:3">
      <c r="A12" s="6">
        <v>5</v>
      </c>
      <c r="B12" s="4">
        <v>0.38407407407407412</v>
      </c>
      <c r="C12" s="4">
        <v>1.152222222222222</v>
      </c>
    </row>
    <row r="13" spans="1:3">
      <c r="A13" s="7" t="s">
        <v>36</v>
      </c>
      <c r="B13" s="4">
        <v>0.16666666666666669</v>
      </c>
      <c r="C13" s="4">
        <v>1</v>
      </c>
    </row>
    <row r="14" spans="1:3">
      <c r="A14" s="7" t="s">
        <v>37</v>
      </c>
      <c r="B14" s="4">
        <v>0.21740740740740741</v>
      </c>
      <c r="C14" s="4">
        <v>1.3044444444444443</v>
      </c>
    </row>
    <row r="15" spans="1:3">
      <c r="A15" s="6" t="s">
        <v>95</v>
      </c>
      <c r="B15" s="4">
        <v>0.82587962962962969</v>
      </c>
      <c r="C15" s="4">
        <v>0.82587962962962969</v>
      </c>
    </row>
    <row r="23" spans="1:2">
      <c r="A23" s="5" t="s">
        <v>5</v>
      </c>
      <c r="B23" t="s">
        <v>100</v>
      </c>
    </row>
    <row r="25" spans="1:2">
      <c r="A25" s="5" t="s">
        <v>92</v>
      </c>
      <c r="B25" t="s">
        <v>101</v>
      </c>
    </row>
    <row r="26" spans="1:2">
      <c r="A26" s="6">
        <v>1</v>
      </c>
      <c r="B26" s="4">
        <v>0.66666666666666663</v>
      </c>
    </row>
    <row r="27" spans="1:2">
      <c r="A27" s="7" t="s">
        <v>28</v>
      </c>
      <c r="B27" s="4">
        <v>0.66666666666666663</v>
      </c>
    </row>
    <row r="28" spans="1:2">
      <c r="A28" s="6">
        <v>2</v>
      </c>
      <c r="B28" s="4">
        <v>0.66666666666666663</v>
      </c>
    </row>
    <row r="29" spans="1:2">
      <c r="A29" s="7" t="s">
        <v>30</v>
      </c>
      <c r="B29" s="4">
        <v>0.66666666666666663</v>
      </c>
    </row>
    <row r="30" spans="1:2">
      <c r="A30" s="6">
        <v>3</v>
      </c>
      <c r="B30" s="4">
        <v>0.73416666666666675</v>
      </c>
    </row>
    <row r="31" spans="1:2">
      <c r="A31" s="7" t="s">
        <v>32</v>
      </c>
      <c r="B31" s="4">
        <v>0.73416666666666675</v>
      </c>
    </row>
    <row r="32" spans="1:2">
      <c r="A32" s="6">
        <v>4</v>
      </c>
      <c r="B32" s="4">
        <v>0.58333333333333337</v>
      </c>
    </row>
    <row r="33" spans="1:2">
      <c r="A33" s="7" t="s">
        <v>34</v>
      </c>
      <c r="B33" s="4">
        <v>0.58333333333333337</v>
      </c>
    </row>
    <row r="34" spans="1:2">
      <c r="A34" s="6">
        <v>5</v>
      </c>
      <c r="B34" s="4">
        <v>2.3044444444444441</v>
      </c>
    </row>
    <row r="35" spans="1:2">
      <c r="A35" s="7" t="s">
        <v>36</v>
      </c>
      <c r="B35" s="4">
        <v>1</v>
      </c>
    </row>
    <row r="36" spans="1:2">
      <c r="A36" s="7" t="s">
        <v>37</v>
      </c>
      <c r="B36" s="4">
        <v>1.3044444444444443</v>
      </c>
    </row>
    <row r="37" spans="1:2">
      <c r="A37" s="6" t="s">
        <v>95</v>
      </c>
      <c r="B37" s="4">
        <v>4.9552777777777779</v>
      </c>
    </row>
    <row r="66" spans="1:1">
      <c r="A66">
        <f>100/150</f>
        <v>0.66666666666666663</v>
      </c>
    </row>
  </sheetData>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755e09e-18d1-493a-950e-5a615bcdbc52" xsi:nil="true"/>
    <lcf76f155ced4ddcb4097134ff3c332f xmlns="9c3aca8e-802d-4afe-8de2-403351c573e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35D5CFF27142147BAF1F3476208DFD8" ma:contentTypeVersion="20" ma:contentTypeDescription="Crear nuevo documento." ma:contentTypeScope="" ma:versionID="c9a2c38efffa21d2cd9ee74cc33e1237">
  <xsd:schema xmlns:xsd="http://www.w3.org/2001/XMLSchema" xmlns:xs="http://www.w3.org/2001/XMLSchema" xmlns:p="http://schemas.microsoft.com/office/2006/metadata/properties" xmlns:ns1="http://schemas.microsoft.com/sharepoint/v3" xmlns:ns2="9c3aca8e-802d-4afe-8de2-403351c573ee" xmlns:ns3="7755e09e-18d1-493a-950e-5a615bcdbc52" targetNamespace="http://schemas.microsoft.com/office/2006/metadata/properties" ma:root="true" ma:fieldsID="42dc409f9ef35b232df7c77b63c68819" ns1:_="" ns2:_="" ns3:_="">
    <xsd:import namespace="http://schemas.microsoft.com/sharepoint/v3"/>
    <xsd:import namespace="9c3aca8e-802d-4afe-8de2-403351c573ee"/>
    <xsd:import namespace="7755e09e-18d1-493a-950e-5a615bcdbc5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Propiedades de la Directiva de cumplimiento unificado" ma:hidden="true" ma:internalName="_ip_UnifiedCompliancePolicyProperties">
      <xsd:simpleType>
        <xsd:restriction base="dms:Note"/>
      </xsd:simpleType>
    </xsd:element>
    <xsd:element name="_ip_UnifiedCompliancePolicyUIAction" ma:index="27"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3aca8e-802d-4afe-8de2-403351c573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413805f-f5d2-4ef4-97c5-a2f01beebf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755e09e-18d1-493a-950e-5a615bcdbc52"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1a8665b-c3a1-4f4e-ab72-ca62656f06f7}" ma:internalName="TaxCatchAll" ma:showField="CatchAllData" ma:web="7755e09e-18d1-493a-950e-5a615bcdbc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C22A60-E5CC-4AD7-8F7F-9329363B2566}"/>
</file>

<file path=customXml/itemProps2.xml><?xml version="1.0" encoding="utf-8"?>
<ds:datastoreItem xmlns:ds="http://schemas.openxmlformats.org/officeDocument/2006/customXml" ds:itemID="{2290CA20-FC82-4B40-8FB7-472FCEC0D638}"/>
</file>

<file path=customXml/itemProps3.xml><?xml version="1.0" encoding="utf-8"?>
<ds:datastoreItem xmlns:ds="http://schemas.openxmlformats.org/officeDocument/2006/customXml" ds:itemID="{EA22C184-8C67-480B-BA3D-18B4624B70E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 Mora</dc:creator>
  <cp:keywords/>
  <dc:description/>
  <cp:lastModifiedBy/>
  <cp:revision/>
  <dcterms:created xsi:type="dcterms:W3CDTF">2023-02-08T04:59:49Z</dcterms:created>
  <dcterms:modified xsi:type="dcterms:W3CDTF">2025-08-26T16:19:14Z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0x010100E35D5CFF27142147BAF1F3476208DFD8</vt:lpwstr>
  </property>
  <property fmtid="{D5CDD505-2E9C-101B-9397-08002B2CF9AE}" pid="3" name="MediaServiceImageTags">
    <vt:lpwstr/>
  </property>
</Properties>
</file>